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97" documentId="120_S{2AC9BD13-BADA-5192-A53E-5A8FF88502F6}" xr6:coauthVersionLast="47" xr6:coauthVersionMax="47" xr10:uidLastSave="{0B09A30F-EBA3-4F88-A5CE-823781732A2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B4" i="4"/>
  <c r="G4" i="4"/>
  <c r="I4" i="4"/>
  <c r="J4" i="4"/>
  <c r="L4" i="4"/>
  <c r="B5" i="4"/>
  <c r="G5" i="4"/>
  <c r="I5" i="4"/>
  <c r="J5" i="4"/>
  <c r="L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<sst xmlns="http://schemas.openxmlformats.org/spreadsheetml/2006/main" count="181534" uniqueCount="39145">
  <si>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</si>
  <si>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</si>
  <si>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</si>
  <si>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</si>
  <si>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</si>
  <si>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</si>
  <si>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</si>
  <si>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</si>
  <si>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</si>
  <si>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</si>
  <si>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</si>
  <si>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</si>
  <si>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</si>
  <si>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</si>
  <si>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</si>
  <si>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</si>
  <si>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</si>
  <si>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</si>
  <si>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</si>
  <si>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</si>
  <si>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</si>
  <si>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</si>
  <si>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</si>
  <si>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</si>
  <si>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</si>
  <si>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</si>
  <si>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</si>
  <si>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</si>
  <si>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</si>
  <si>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</si>
  <si>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</si>
  <si>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</si>
  <si>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</si>
  <si>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</si>
  <si>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</si>
  <si>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</si>
  <si>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</si>
  <si>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</si>
  <si>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</si>
  <si>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</si>
  <si>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</si>
  <si>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</si>
  <si>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</si>
  <si>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</si>
  <si>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</si>
  <si>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</si>
  <si>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</si>
  <si>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</si>
  <si>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</si>
  <si>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</si>
  <si>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</si>
  <si>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</si>
  <si>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</si>
  <si>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</si>
  <si>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</si>
  <si>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</si>
  <si>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</si>
  <si>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</si>
  <si>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</si>
  <si>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</si>
  <si>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</si>
  <si>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</si>
  <si>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</si>
  <si>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</si>
  <si>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</si>
  <si>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</si>
  <si>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</si>
  <si>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</si>
  <si>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</si>
  <si>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</si>
  <si>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</si>
  <si>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</si>
  <si>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</si>
  <si>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</si>
  <si>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</si>
  <si>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</si>
  <si>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</si>
  <si>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</si>
  <si>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</si>
  <si>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</si>
  <si>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</si>
  <si>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</si>
  <si>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</si>
  <si>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</si>
  <si>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</si>
  <si>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</si>
  <si>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</si>
  <si>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</si>
  <si>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</si>
  <si>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</si>
  <si>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</si>
  <si>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</si>
  <si>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</si>
  <si>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</si>
  <si>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</si>
  <si>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</si>
  <si>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</si>
  <si>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</si>
  <si>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</si>
  <si>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</si>
  <si>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</si>
  <si>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</si>
  <si>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</si>
  <si>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</si>
  <si>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</si>
  <si>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</si>
  <si>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</si>
  <si>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</si>
  <si>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</si>
  <si>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</si>
  <si>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</si>
  <si>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</si>
  <si>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</si>
  <si>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</si>
  <si>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</si>
  <si>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</si>
  <si>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</si>
  <si>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</si>
  <si>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</si>
  <si>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</si>
  <si>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</si>
  <si>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</si>
  <si>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</si>
  <si>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</si>
  <si>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</si>
  <si>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</si>
  <si>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</si>
  <si>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</si>
  <si>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</si>
  <si>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</si>
  <si>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</si>
  <si>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</si>
  <si>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</si>
  <si>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</si>
  <si>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</si>
  <si>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</si>
  <si>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</si>
  <si>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</si>
  <si>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</si>
  <si>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</si>
  <si>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</si>
  <si>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</si>
  <si>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</si>
  <si>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</si>
  <si>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</si>
  <si>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</si>
  <si>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</si>
  <si>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</si>
  <si>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</si>
  <si>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</si>
  <si>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</si>
  <si>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</si>
  <si>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</si>
  <si>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</si>
  <si>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</si>
  <si>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</si>
  <si>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</si>
  <si>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</si>
  <si>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</si>
  <si>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</si>
  <si>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</si>
  <si>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</si>
  <si>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</si>
  <si>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</si>
  <si>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</si>
  <si>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</si>
  <si>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</si>
  <si>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</si>
  <si>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</si>
  <si>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</si>
  <si>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</si>
  <si>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</si>
  <si>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</si>
  <si>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</si>
  <si>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</si>
  <si>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</si>
  <si>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</si>
  <si>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</si>
  <si>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</si>
  <si>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</si>
  <si>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</si>
  <si>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</si>
  <si>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</si>
  <si>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</si>
  <si>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</si>
  <si>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</si>
  <si>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</si>
  <si>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</si>
  <si>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</si>
  <si>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</si>
  <si>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</si>
  <si>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</si>
  <si>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</si>
  <si>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</si>
  <si>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</si>
  <si>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</si>
  <si>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</si>
  <si>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</si>
  <si>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</si>
  <si>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</si>
  <si>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</si>
  <si>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</si>
  <si>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</si>
  <si>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</si>
  <si>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</si>
  <si>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</si>
  <si>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</si>
  <si>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</si>
  <si>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</si>
  <si>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</si>
  <si>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</si>
  <si>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</si>
  <si>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</si>
  <si>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</si>
  <si>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</si>
  <si>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</si>
  <si>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</si>
  <si>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</si>
  <si>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</si>
  <si>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</si>
  <si>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</si>
  <si>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</si>
  <si>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</si>
  <si>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</si>
  <si>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</si>
  <si>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</si>
  <si>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</si>
  <si>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</si>
  <si>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</si>
  <si>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</si>
  <si>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</si>
  <si>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</si>
  <si>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</si>
  <si>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</si>
  <si>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</si>
  <si>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</si>
  <si>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</si>
  <si>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</si>
  <si>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</si>
  <si>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</si>
  <si>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</si>
  <si>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</si>
  <si>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</si>
  <si>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</si>
  <si>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</si>
  <si>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</si>
  <si>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</si>
  <si>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</si>
  <si>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</si>
  <si>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</si>
  <si>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</si>
  <si>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</si>
  <si>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</si>
  <si>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</si>
  <si>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</si>
  <si>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</si>
  <si>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</si>
  <si>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</si>
  <si>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</si>
  <si>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</si>
  <si>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</si>
  <si>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</si>
  <si>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</si>
  <si>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</si>
  <si>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</si>
  <si>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</si>
  <si>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</si>
  <si>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</si>
  <si>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</si>
  <si>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</si>
  <si>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</si>
  <si>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</si>
  <si>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</si>
  <si>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</si>
  <si>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</si>
  <si>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</si>
  <si>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</si>
  <si>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</si>
  <si>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</si>
  <si>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</si>
  <si>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</si>
  <si>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</si>
  <si>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</si>
  <si>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</si>
  <si>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</si>
  <si>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</si>
  <si>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</si>
  <si>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</si>
  <si>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</si>
  <si>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</si>
  <si>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</si>
  <si>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</si>
  <si>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</si>
  <si>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</si>
  <si>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</si>
  <si>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</si>
  <si>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</si>
  <si>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</si>
  <si>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</si>
  <si>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</si>
  <si>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</si>
  <si>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</si>
  <si>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</si>
  <si>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</si>
  <si>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</si>
  <si>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</si>
  <si>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</si>
  <si>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</si>
  <si>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</si>
  <si>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</si>
  <si>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</si>
  <si>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</si>
  <si>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</si>
  <si>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</si>
  <si>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</si>
  <si>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</si>
  <si>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</si>
  <si>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</si>
  <si>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</si>
  <si>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</si>
  <si>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</si>
  <si>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</si>
  <si>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</si>
  <si>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</si>
  <si>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</si>
  <si>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</si>
  <si>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</si>
  <si>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</si>
  <si>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</si>
  <si>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</si>
  <si>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</si>
  <si>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</si>
  <si>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</si>
  <si>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</si>
  <si>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</si>
  <si>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</si>
  <si>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</si>
  <si>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</si>
  <si>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</si>
  <si>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</si>
  <si>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</si>
  <si>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</si>
  <si>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</si>
  <si>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</si>
  <si>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</si>
  <si>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</si>
  <si>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</si>
  <si>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</si>
  <si>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</si>
  <si>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</si>
  <si>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</si>
  <si>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</si>
  <si>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</si>
  <si>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</si>
  <si>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</si>
  <si>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</si>
  <si>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</si>
  <si>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</si>
  <si>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</si>
  <si>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</si>
  <si>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</si>
  <si>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</si>
  <si>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</si>
  <si>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</si>
  <si>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</si>
  <si>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</si>
  <si>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</si>
  <si>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</si>
  <si>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</si>
  <si>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</si>
  <si>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</si>
  <si>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</si>
  <si>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</si>
  <si>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</si>
  <si>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</si>
  <si>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</si>
  <si>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</si>
  <si>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</si>
  <si>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</si>
  <si>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</si>
  <si>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</si>
  <si>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</si>
  <si>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</si>
  <si>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</si>
  <si>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</si>
  <si>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</si>
  <si>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</si>
  <si>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</si>
  <si>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</si>
  <si>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</si>
  <si>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</si>
  <si>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</si>
  <si>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</si>
  <si>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</si>
  <si>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</si>
  <si>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</si>
  <si>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</si>
  <si>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</si>
  <si>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</si>
  <si>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</si>
  <si>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</si>
  <si>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</si>
  <si>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</si>
  <si>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</si>
  <si>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</si>
  <si>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</si>
  <si>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</si>
  <si>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</si>
  <si>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</si>
  <si>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</si>
  <si>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</si>
  <si>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</si>
  <si>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</si>
  <si>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</si>
  <si>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</si>
  <si>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</si>
  <si>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</si>
  <si>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</si>
  <si>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</si>
  <si>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</si>
  <si>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</si>
  <si>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</si>
  <si>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</si>
  <si>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</si>
  <si>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</si>
  <si>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</si>
  <si>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</si>
  <si>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</si>
  <si>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</si>
  <si>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</si>
  <si>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</si>
  <si>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</si>
  <si>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</si>
  <si>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</si>
  <si>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</si>
  <si>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</si>
  <si>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</si>
  <si>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</si>
  <si>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</si>
  <si>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</si>
  <si>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</si>
  <si>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</si>
  <si>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</si>
  <si>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</si>
  <si>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</si>
  <si>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</si>
  <si>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</si>
  <si>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</si>
  <si>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</si>
  <si>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</si>
  <si>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</si>
  <si>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</si>
  <si>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</si>
  <si>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</si>
  <si>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</si>
  <si>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</si>
  <si>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</si>
  <si>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</si>
  <si>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</si>
  <si>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</si>
  <si>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</si>
  <si>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</si>
  <si>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</si>
  <si>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</si>
  <si>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</si>
  <si>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</si>
  <si>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</si>
  <si>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</si>
  <si>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</si>
  <si>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</si>
  <si>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</si>
  <si>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</si>
  <si>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</si>
  <si>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</si>
  <si>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</si>
  <si>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</si>
  <si>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</si>
  <si>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</si>
  <si>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</si>
  <si>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</si>
  <si>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</si>
  <si>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</si>
  <si>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</si>
  <si>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</si>
  <si>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</si>
  <si>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</si>
  <si>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</si>
  <si>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</si>
  <si>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</si>
  <si>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</si>
  <si>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</si>
  <si>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</si>
  <si>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</si>
  <si>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</si>
  <si>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</si>
  <si>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</si>
  <si>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</si>
  <si>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</si>
  <si>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</si>
  <si>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</si>
  <si>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</si>
  <si>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</si>
  <si>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</si>
  <si>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</si>
  <si>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</si>
  <si>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</si>
  <si>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</si>
  <si>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</si>
  <si>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</si>
  <si>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</si>
  <si>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</si>
  <si>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</si>
  <si>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</si>
  <si>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</si>
  <si>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</si>
  <si>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</si>
  <si>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</si>
  <si>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</si>
  <si>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</si>
  <si>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</si>
  <si>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</si>
  <si>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</si>
  <si>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</si>
  <si>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</si>
  <si>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</si>
  <si>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</si>
  <si>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</si>
  <si>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</si>
  <si>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</si>
  <si>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</si>
  <si>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</si>
  <si>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</si>
  <si>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</si>
  <si>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</si>
  <si>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</si>
  <si>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</si>
  <si>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</si>
  <si>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</si>
  <si>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</si>
  <si>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</si>
  <si>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</si>
  <si>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</si>
  <si>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</si>
  <si>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</si>
  <si>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</si>
  <si>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</si>
  <si>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</si>
  <si>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</si>
  <si>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</si>
  <si>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</si>
  <si>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</si>
  <si>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</si>
  <si>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</si>
  <si>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</si>
  <si>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</si>
  <si>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</si>
  <si>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</si>
  <si>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</si>
  <si>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</si>
  <si>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</si>
  <si>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</si>
  <si>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</si>
  <si>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</si>
  <si>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</si>
  <si>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</si>
  <si>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</si>
  <si>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</si>
  <si>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</si>
  <si>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</si>
  <si>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</si>
  <si>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</si>
  <si>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</si>
  <si>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</si>
  <si>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</si>
  <si>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</si>
  <si>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</si>
  <si>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</si>
  <si>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</si>
  <si>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</si>
  <si>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</si>
  <si>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</si>
  <si>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</si>
  <si>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</si>
  <si>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</si>
  <si>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</si>
  <si>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</si>
  <si>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</si>
  <si>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</si>
  <si>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</si>
  <si>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</si>
  <si>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</si>
  <si>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</si>
  <si>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</si>
  <si>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</si>
  <si>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</si>
  <si>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</si>
  <si>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</si>
  <si>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</si>
  <si>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</si>
  <si>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</si>
  <si>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</si>
  <si>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</si>
  <si>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</si>
  <si>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</si>
  <si>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</si>
  <si>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</si>
  <si>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</si>
  <si>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</si>
  <si>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</si>
  <si>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</si>
  <si>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</si>
  <si>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</si>
  <si>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</si>
  <si>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</si>
  <si>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</si>
  <si>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</si>
  <si>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</si>
  <si>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</si>
  <si>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</si>
  <si>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</si>
  <si>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</si>
  <si>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</si>
  <si>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</si>
  <si>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</si>
  <si>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</si>
  <si>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</si>
  <si>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</si>
  <si>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</si>
  <si>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</si>
  <si>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</si>
  <si>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</si>
  <si>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</si>
  <si>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</si>
  <si>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</si>
  <si>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</si>
  <si>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</si>
  <si>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</si>
  <si>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</si>
  <si>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</si>
  <si>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</si>
  <si>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</si>
  <si>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</si>
  <si>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</si>
  <si>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</si>
  <si>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</si>
  <si>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</si>
  <si>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</si>
  <si>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</si>
  <si>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</si>
  <si>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</si>
  <si>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</si>
  <si>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</si>
  <si>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</si>
  <si>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</si>
  <si>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</si>
  <si>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</si>
  <si>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</si>
  <si>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</si>
  <si>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</si>
  <si>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</si>
  <si>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</si>
  <si>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</si>
  <si>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</si>
  <si>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</si>
  <si>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</si>
  <si>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</si>
  <si>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</si>
  <si>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</si>
  <si>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</si>
  <si>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</si>
  <si>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</si>
  <si>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</si>
  <si>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</si>
  <si>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</si>
  <si>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</si>
  <si>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</si>
  <si>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</si>
  <si>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</si>
  <si>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</si>
  <si>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</si>
  <si>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</si>
  <si>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</si>
  <si>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</si>
  <si>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</si>
  <si>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</si>
  <si>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</si>
  <si>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</si>
  <si>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</si>
  <si>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</si>
  <si>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</si>
  <si>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</si>
  <si>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</si>
  <si>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</si>
  <si>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</si>
  <si>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</si>
  <si>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</si>
  <si>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</si>
  <si>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</si>
  <si>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</si>
  <si>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</si>
  <si>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</si>
  <si>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</si>
  <si>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</si>
  <si>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</si>
  <si>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</si>
  <si>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</si>
  <si>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</si>
  <si>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</si>
  <si>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</si>
  <si>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</si>
  <si>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</si>
  <si>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</si>
  <si>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</si>
  <si>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</si>
  <si>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</si>
  <si>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</si>
  <si>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</si>
  <si>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</si>
  <si>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</si>
  <si>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</si>
  <si>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</si>
  <si>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</si>
  <si>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</si>
  <si>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</si>
  <si>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</si>
  <si>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</si>
  <si>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</si>
  <si>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</si>
  <si>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</si>
  <si>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</si>
  <si>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</si>
  <si>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</si>
  <si>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</si>
  <si>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</si>
  <si>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</si>
  <si>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</si>
  <si>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</si>
  <si>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</si>
  <si>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</si>
  <si>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</si>
  <si>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</si>
  <si>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</si>
  <si>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</si>
  <si>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</si>
  <si>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</si>
  <si>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</si>
  <si>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</si>
  <si>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</si>
  <si>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</si>
  <si>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</si>
  <si>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</si>
  <si>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</si>
  <si>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</si>
  <si>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</si>
  <si>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</si>
  <si>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</si>
  <si>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</si>
  <si>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</si>
  <si>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</si>
  <si>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</si>
  <si>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</si>
  <si>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</si>
  <si>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</si>
  <si>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</si>
  <si>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</si>
  <si>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</si>
  <si>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</si>
  <si>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</si>
  <si>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</si>
  <si>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</si>
  <si>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</si>
  <si>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</si>
  <si>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</si>
  <si>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</si>
  <si>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</si>
  <si>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</si>
  <si>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</si>
  <si>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</si>
  <si>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</si>
  <si>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</si>
  <si>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</si>
  <si>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</si>
  <si>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</si>
  <si>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</si>
  <si>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</si>
  <si>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</si>
  <si>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</si>
  <si>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</si>
  <si>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</si>
  <si>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</si>
  <si>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</si>
  <si>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</si>
  <si>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</si>
  <si>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</si>
  <si>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</si>
  <si>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</si>
  <si>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</si>
  <si>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</si>
  <si>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</si>
  <si>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</si>
  <si>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</si>
  <si>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</si>
  <si>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</si>
  <si>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</si>
  <si>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</si>
  <si>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</si>
  <si>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</si>
  <si>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</si>
  <si>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</si>
  <si>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</si>
  <si>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</si>
  <si>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</si>
  <si>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</si>
  <si>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</si>
  <si>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</si>
  <si>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</si>
  <si>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</si>
  <si>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</si>
  <si>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</si>
  <si>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</si>
  <si>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</si>
  <si>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</si>
  <si>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</si>
  <si>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</si>
  <si>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</si>
  <si>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</si>
  <si>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</si>
  <si>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</si>
  <si>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</si>
  <si>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</si>
  <si>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</si>
  <si>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</si>
  <si>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</si>
  <si>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</si>
  <si>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</si>
  <si>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</si>
  <si>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</si>
  <si>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</si>
  <si>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</si>
  <si>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</si>
  <si>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</si>
  <si>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</si>
  <si>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</si>
  <si>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</si>
  <si>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</si>
  <si>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</si>
  <si>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</si>
  <si>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</si>
  <si>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</si>
  <si>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</si>
  <si>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</si>
  <si>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</si>
  <si>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</si>
  <si>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</si>
  <si>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</si>
  <si>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</si>
  <si>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</si>
  <si>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</si>
  <si>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</si>
  <si>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</si>
  <si>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</si>
  <si>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</si>
  <si>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</si>
  <si>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</si>
  <si>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</si>
  <si>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</si>
  <si>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</si>
  <si>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</si>
  <si>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</si>
  <si>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</si>
  <si>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</si>
  <si>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</si>
  <si>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</si>
  <si>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</si>
  <si>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</si>
  <si>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</si>
  <si>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</si>
  <si>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</si>
  <si>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</si>
  <si>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</si>
  <si>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</si>
  <si>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</si>
  <si>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</si>
  <si>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</si>
  <si>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</si>
  <si>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</si>
  <si>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</si>
  <si>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</si>
  <si>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</si>
  <si>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</si>
  <si>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</si>
  <si>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</si>
  <si>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</si>
  <si>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</si>
  <si>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</si>
  <si>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</si>
  <si>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</si>
  <si>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</si>
  <si>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</si>
  <si>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</si>
  <si>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</si>
  <si>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</si>
  <si>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</si>
  <si>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</si>
  <si>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</si>
  <si>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</si>
  <si>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</si>
  <si>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</si>
  <si>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</si>
  <si>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</si>
  <si>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</si>
  <si>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</si>
  <si>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</si>
  <si>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</si>
  <si>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</si>
  <si>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</si>
  <si>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</si>
  <si>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</si>
  <si>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</si>
  <si>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</si>
  <si>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</si>
  <si>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</si>
  <si>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</si>
  <si>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</si>
  <si>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</si>
  <si>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</si>
  <si>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</si>
  <si>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</si>
  <si>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</si>
  <si>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</si>
  <si>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</si>
  <si>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</si>
  <si>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</si>
  <si>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</si>
  <si>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</si>
  <si>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</si>
  <si>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</si>
  <si>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</si>
  <si>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</si>
  <si>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</si>
  <si>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</si>
  <si>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</si>
  <si>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</si>
  <si>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</si>
  <si>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</si>
  <si>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</si>
  <si>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</si>
  <si>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</si>
  <si>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</si>
  <si>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</si>
  <si>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</si>
  <si>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</si>
  <si>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</si>
  <si>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</si>
  <si>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</si>
  <si>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</si>
  <si>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</si>
  <si>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</si>
  <si>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</si>
  <si>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</si>
  <si>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</si>
  <si>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</si>
  <si>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</si>
  <si>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</si>
  <si>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</si>
  <si>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</si>
  <si>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</si>
  <si>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</si>
  <si>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</si>
  <si>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</si>
  <si>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</si>
  <si>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</si>
  <si>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</si>
  <si>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</si>
  <si>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</si>
  <si>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</si>
  <si>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</si>
  <si>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</si>
  <si>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</si>
  <si>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</si>
  <si>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</si>
  <si>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</si>
  <si>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</si>
  <si>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</si>
  <si>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</si>
  <si>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</si>
  <si>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</si>
  <si>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</si>
  <si>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</si>
  <si>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</si>
  <si>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</si>
  <si>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</si>
  <si>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</si>
  <si>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</si>
  <si>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</si>
  <si>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</si>
  <si>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</si>
  <si>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</si>
  <si>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</si>
  <si>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</si>
  <si>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</si>
  <si>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</si>
  <si>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</si>
  <si>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</si>
  <si>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</si>
  <si>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</si>
  <si>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</si>
  <si>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</si>
  <si>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</si>
  <si>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</si>
  <si>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</si>
  <si>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</si>
  <si>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</si>
  <si>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</si>
  <si>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</si>
  <si>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</si>
  <si>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</si>
  <si>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</si>
  <si>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</si>
  <si>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</si>
  <si>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</si>
  <si>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</si>
  <si>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</si>
  <si>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</si>
  <si>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</si>
  <si>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</si>
  <si>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</si>
  <si>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</si>
  <si>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</si>
  <si>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</si>
  <si>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</si>
  <si>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</si>
  <si>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</si>
  <si>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</si>
  <si>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</si>
  <si>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</si>
  <si>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</si>
  <si>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</si>
  <si>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</si>
  <si>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</si>
  <si>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</si>
  <si>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</si>
  <si>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</si>
  <si>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</si>
  <si>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</si>
  <si>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</si>
  <si>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</si>
  <si>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</si>
  <si>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</si>
  <si>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</si>
  <si>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</si>
  <si>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</si>
  <si>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</si>
  <si>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</si>
  <si>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</si>
  <si>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</si>
  <si>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</si>
  <si>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</si>
  <si>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</si>
  <si>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</si>
  <si>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</si>
  <si>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</si>
  <si>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</si>
  <si>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</si>
  <si>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</si>
  <si>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</si>
  <si>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</si>
  <si>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</si>
  <si>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</si>
  <si>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</si>
  <si>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</si>
  <si>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</si>
  <si>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</si>
  <si>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</si>
  <si>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</si>
  <si>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</si>
  <si>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</si>
  <si>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</si>
  <si>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</si>
  <si>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</si>
  <si>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</si>
  <si>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</si>
  <si>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</si>
  <si>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</si>
  <si>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</si>
  <si>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</si>
  <si>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</si>
  <si>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</si>
  <si>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</si>
  <si>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</si>
  <si>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</si>
  <si>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</si>
  <si>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</si>
  <si>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</si>
  <si>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</si>
  <si>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</si>
  <si>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</si>
  <si>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</si>
  <si>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</si>
  <si>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</si>
  <si>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</si>
  <si>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</si>
  <si>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</si>
  <si>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</si>
  <si>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</si>
  <si>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</si>
  <si>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</si>
  <si>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</si>
  <si>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</si>
  <si>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</si>
  <si>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</si>
  <si>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</si>
  <si>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</si>
  <si>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</si>
  <si>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</si>
  <si>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</si>
  <si>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</si>
  <si>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</si>
  <si>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</si>
  <si>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</si>
  <si>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</si>
  <si>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</si>
  <si>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</si>
  <si>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</si>
  <si>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</si>
  <si>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</si>
  <si>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</si>
  <si>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</si>
  <si>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</si>
  <si>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</si>
  <si>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</si>
  <si>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</si>
  <si>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</si>
  <si>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</si>
  <si>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</si>
  <si>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</si>
  <si>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</si>
  <si>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</si>
  <si>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</si>
  <si>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</si>
  <si>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</si>
  <si>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</si>
  <si>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</si>
  <si>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</si>
  <si>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</si>
  <si>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</si>
  <si>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</si>
  <si>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</si>
  <si>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</si>
  <si>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</si>
  <si>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</si>
  <si>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</si>
  <si>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</si>
  <si>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</si>
  <si>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</si>
  <si>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</si>
  <si>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</si>
  <si>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</si>
  <si>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</si>
  <si>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</si>
  <si>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</si>
  <si>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</si>
  <si>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</si>
  <si>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</si>
  <si>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</si>
  <si>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</si>
  <si>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</si>
  <si>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</si>
  <si>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</si>
  <si>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</si>
  <si>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</si>
  <si>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</si>
  <si>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</si>
  <si>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</si>
  <si>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</si>
  <si>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</si>
  <si>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</si>
  <si>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</si>
  <si>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</si>
  <si>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</si>
  <si>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</si>
  <si>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</si>
  <si>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</si>
  <si>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</si>
  <si>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</si>
  <si>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</si>
  <si>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</si>
  <si>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</si>
  <si>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</si>
  <si>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</si>
  <si>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</si>
  <si>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</si>
  <si>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</si>
  <si>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</si>
  <si>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</si>
  <si>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</si>
  <si>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</si>
  <si>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</si>
  <si>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</si>
  <si>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</si>
  <si>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</si>
  <si>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</si>
  <si>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</si>
  <si>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</si>
  <si>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</si>
  <si>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</si>
  <si>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</si>
  <si>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</si>
  <si>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</si>
  <si>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</si>
  <si>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</si>
  <si>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</si>
  <si>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</si>
  <si>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</si>
  <si>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</si>
  <si>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</si>
  <si>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</si>
  <si>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</si>
  <si>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</si>
  <si>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</si>
  <si>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</si>
  <si>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</si>
  <si>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</si>
  <si>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</si>
  <si>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</si>
  <si>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</si>
  <si>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</si>
  <si>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</si>
  <si>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</si>
  <si>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</si>
  <si>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</si>
  <si>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</si>
  <si>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</si>
  <si>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</si>
  <si>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</si>
  <si>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</si>
  <si>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</si>
  <si>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</si>
  <si>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</si>
  <si>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</si>
  <si>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</si>
  <si>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</si>
  <si>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</si>
  <si>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</si>
  <si>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</si>
  <si>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</si>
  <si>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</si>
  <si>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</si>
  <si>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</si>
  <si>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</si>
  <si>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</si>
  <si>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</si>
  <si>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</si>
  <si>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</si>
  <si>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</si>
  <si>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</si>
  <si>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</si>
  <si>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</si>
  <si>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</si>
  <si>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</si>
  <si>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</si>
  <si>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</si>
  <si>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</si>
  <si>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</si>
  <si>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</si>
  <si>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</si>
  <si>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</si>
  <si>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</si>
  <si>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</si>
  <si>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</si>
  <si>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</si>
  <si>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</si>
  <si>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</si>
  <si>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</si>
  <si>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</si>
  <si>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</si>
  <si>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</si>
  <si>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</si>
  <si>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</si>
  <si>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</si>
  <si>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</si>
  <si>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</si>
  <si>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</si>
  <si>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</si>
  <si>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</si>
  <si>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</si>
  <si>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</si>
  <si>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</si>
  <si>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</si>
  <si>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</si>
  <si>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</si>
  <si>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</si>
  <si>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</si>
  <si>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</si>
  <si>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</si>
  <si>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</si>
  <si>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</si>
  <si>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</si>
  <si>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</si>
  <si>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</si>
  <si>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</si>
  <si>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</si>
  <si>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</si>
  <si>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</si>
  <si>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</si>
  <si>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</si>
  <si>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</si>
  <si>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</si>
  <si>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</si>
  <si>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</si>
  <si>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</si>
  <si>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</si>
  <si>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</si>
  <si>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</si>
  <si>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</si>
  <si>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</si>
  <si>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</si>
  <si>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</si>
  <si>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</si>
  <si>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</si>
  <si>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</si>
  <si>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</si>
  <si>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</si>
  <si>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</si>
  <si>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</si>
  <si>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</si>
  <si>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</si>
  <si>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</si>
  <si>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</si>
  <si>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</si>
  <si>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</si>
  <si>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</si>
  <si>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</si>
  <si>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</si>
  <si>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</si>
  <si>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</si>
  <si>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</si>
  <si>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</si>
  <si>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</si>
  <si>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</si>
  <si>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</si>
  <si>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</si>
  <si>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</si>
  <si>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</si>
  <si>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</si>
  <si>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</si>
  <si>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</si>
  <si>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</si>
  <si>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</si>
  <si>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</si>
  <si>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</si>
  <si>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</si>
  <si>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</si>
  <si>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</si>
  <si>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</si>
  <si>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</si>
  <si>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</si>
  <si>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</si>
  <si>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</si>
  <si>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</si>
  <si>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</si>
  <si>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</si>
  <si>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</si>
  <si>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</si>
  <si>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</si>
  <si>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</si>
  <si>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</si>
  <si>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</si>
  <si>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</si>
  <si>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</si>
  <si>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</si>
  <si>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</si>
  <si>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</si>
  <si>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</si>
  <si>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</si>
  <si>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</si>
  <si>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</si>
  <si>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</si>
  <si>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</si>
  <si>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</si>
  <si>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</si>
  <si>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</si>
  <si>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</si>
  <si>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</si>
  <si>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</si>
  <si>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</si>
  <si>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</si>
  <si>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</si>
  <si>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</si>
  <si>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</si>
  <si>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</si>
  <si>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</si>
  <si>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</si>
  <si>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</si>
  <si>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</si>
  <si>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</si>
  <si>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</si>
  <si>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</si>
  <si>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</si>
  <si>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</si>
  <si>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</si>
  <si>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</si>
  <si>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</si>
  <si>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</si>
  <si>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</si>
  <si>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</si>
  <si>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</si>
  <si>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</si>
  <si>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</si>
  <si>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</si>
  <si>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</si>
  <si>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</si>
  <si>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</si>
  <si>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</si>
  <si>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</si>
  <si>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</si>
  <si>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</si>
  <si>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</si>
  <si>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</si>
  <si>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</si>
  <si>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</si>
  <si>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</si>
  <si>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</si>
  <si>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</si>
  <si>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</si>
  <si>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</si>
  <si>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</si>
  <si>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</si>
  <si>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</si>
  <si>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</si>
  <si>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</si>
  <si>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</si>
  <si>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</si>
  <si>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</si>
  <si>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</si>
  <si>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</si>
  <si>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</si>
  <si>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</si>
  <si>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</si>
  <si>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</si>
  <si>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</si>
  <si>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</si>
  <si>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</si>
  <si>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</si>
  <si>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</si>
  <si>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</si>
  <si>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</si>
  <si>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</si>
  <si>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</si>
  <si>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</si>
  <si>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</si>
  <si>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</si>
  <si>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</si>
  <si>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</si>
  <si>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</si>
  <si>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</si>
  <si>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</si>
  <si>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</si>
  <si>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</si>
  <si>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</si>
  <si>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</si>
  <si>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</si>
  <si>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</si>
  <si>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</si>
  <si>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</si>
  <si>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</si>
  <si>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</si>
  <si>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</si>
  <si>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</si>
  <si>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</si>
  <si>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</si>
  <si>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</si>
  <si>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</si>
  <si>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</si>
  <si>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</si>
  <si>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</si>
  <si>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</si>
  <si>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</si>
  <si>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</si>
  <si>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</si>
  <si>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</si>
  <si>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</si>
  <si>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</si>
  <si>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</si>
  <si>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</si>
  <si>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</si>
  <si>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</si>
  <si>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</si>
  <si>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</si>
  <si>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</si>
  <si>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</si>
  <si>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</si>
  <si>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</si>
  <si>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</si>
  <si>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</si>
  <si>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</si>
  <si>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</si>
  <si>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</si>
  <si>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</si>
  <si>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</si>
  <si>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</si>
  <si>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</si>
  <si>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</si>
  <si>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</si>
  <si>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</si>
  <si>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</si>
  <si>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</si>
  <si>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</si>
  <si>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</si>
  <si>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</si>
  <si>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</si>
  <si>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</si>
  <si>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</si>
  <si>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</si>
  <si>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</si>
  <si>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</si>
  <si>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</si>
  <si>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</si>
  <si>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</si>
  <si>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</si>
  <si>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</si>
  <si>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</si>
  <si>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</si>
  <si>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</si>
  <si>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</si>
  <si>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</si>
  <si>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</si>
  <si>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</si>
  <si>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</si>
  <si>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</si>
  <si>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</si>
  <si>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</si>
  <si>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</si>
  <si>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</si>
  <si>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</si>
  <si>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</si>
  <si>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</si>
  <si>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</si>
  <si>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</si>
  <si>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</si>
  <si>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</si>
  <si>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</si>
  <si>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</si>
  <si>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</si>
  <si>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</si>
  <si>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</si>
  <si>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</si>
  <si>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</si>
  <si>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</si>
  <si>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</si>
  <si>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</si>
  <si>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</si>
  <si>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</si>
  <si>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</si>
  <si>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</si>
  <si>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</si>
  <si>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</si>
  <si>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</si>
  <si>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</si>
  <si>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</si>
  <si>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</si>
  <si>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</si>
  <si>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</si>
  <si>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</si>
  <si>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</si>
  <si>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</si>
  <si>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</si>
  <si>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</si>
  <si>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</si>
  <si>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</si>
  <si>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</si>
  <si>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</si>
  <si>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</si>
  <si>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</si>
  <si>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</si>
  <si>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</si>
  <si>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</si>
  <si>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</si>
  <si>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</si>
  <si>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</si>
  <si>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</si>
  <si>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</si>
  <si>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</si>
  <si>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</si>
  <si>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</si>
  <si>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</si>
  <si>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</si>
  <si>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</si>
  <si>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</si>
  <si>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</si>
  <si>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</si>
  <si>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</si>
  <si>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</si>
  <si>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</si>
  <si>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</si>
  <si>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</si>
  <si>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</si>
  <si>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</si>
  <si>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</si>
  <si>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</si>
  <si>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</si>
  <si>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</si>
  <si>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</si>
  <si>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</si>
  <si>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</si>
  <si>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</si>
  <si>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</si>
  <si>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</si>
  <si>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</si>
  <si>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</si>
  <si>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</si>
  <si>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</si>
  <si>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</si>
  <si>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</si>
  <si>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</si>
  <si>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</si>
  <si>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</si>
  <si>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</si>
  <si>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</si>
  <si>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</si>
  <si>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</si>
  <si>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</si>
  <si>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</si>
  <si>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</si>
  <si>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</si>
  <si>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</si>
  <si>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</si>
  <si>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</si>
  <si>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</si>
  <si>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</si>
  <si>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</si>
  <si>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</si>
  <si>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</si>
  <si>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</si>
  <si>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</si>
  <si>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</si>
  <si>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</si>
  <si>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</si>
  <si>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</si>
  <si>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</si>
  <si>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</si>
  <si>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</si>
  <si>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</si>
  <si>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</si>
  <si>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</si>
  <si>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</si>
  <si>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</si>
  <si>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</si>
  <si>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</si>
  <si>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</si>
  <si>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</si>
  <si>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</si>
  <si>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</si>
  <si>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</si>
  <si>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</si>
  <si>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</si>
  <si>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</si>
  <si>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</si>
  <si>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</si>
  <si>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</si>
  <si>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</si>
  <si>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</si>
  <si>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</si>
  <si>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</si>
  <si>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</si>
  <si>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</si>
  <si>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</si>
  <si>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</si>
  <si>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</si>
  <si>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</si>
  <si>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</si>
  <si>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</si>
  <si>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</si>
  <si>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</si>
  <si>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</si>
  <si>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</si>
  <si>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</si>
  <si>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</si>
  <si>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</si>
  <si>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</si>
  <si>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</si>
  <si>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</si>
  <si>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</si>
  <si>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</si>
  <si>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</si>
  <si>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</si>
  <si>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</si>
  <si>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</si>
  <si>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</si>
  <si>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</si>
  <si>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</si>
  <si>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</si>
  <si>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</si>
  <si>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</si>
  <si>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</si>
  <si>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</si>
  <si>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</si>
  <si>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</si>
  <si>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</si>
  <si>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</si>
  <si>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</si>
  <si>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</si>
  <si>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</si>
  <si>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</si>
  <si>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</si>
  <si>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</si>
  <si>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</si>
  <si>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</si>
  <si>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</si>
  <si>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</si>
  <si>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</si>
  <si>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</si>
  <si>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</si>
  <si>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</si>
  <si>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</si>
  <si>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</si>
  <si>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</si>
  <si>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</si>
  <si>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</si>
  <si>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</si>
  <si>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</si>
  <si>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</si>
  <si>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</si>
  <si>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</si>
  <si>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</si>
  <si>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</si>
  <si>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</si>
  <si>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</si>
  <si>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</si>
  <si>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</si>
  <si>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</si>
  <si>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</si>
  <si>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</si>
  <si>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</si>
  <si>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</si>
  <si>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</si>
  <si>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</si>
  <si>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</si>
  <si>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</si>
  <si>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</si>
  <si>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</si>
  <si>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</si>
  <si>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</si>
  <si>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</si>
  <si>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</si>
  <si>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</si>
  <si>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</si>
  <si>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</si>
  <si>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</si>
  <si>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</si>
  <si>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</si>
  <si>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</si>
  <si>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</si>
  <si>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</si>
  <si>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</si>
  <si>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</si>
  <si>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</si>
  <si>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</si>
  <si>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</si>
  <si>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</si>
  <si>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</si>
  <si>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</si>
  <si>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</si>
  <si>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</si>
  <si>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</si>
  <si>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</si>
  <si>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</si>
  <si>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</si>
  <si>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</si>
  <si>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</si>
  <si>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</si>
  <si>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</si>
  <si>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</si>
  <si>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</si>
  <si>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</si>
  <si>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</si>
  <si>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</si>
  <si>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</si>
  <si>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</si>
  <si>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</si>
  <si>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</si>
  <si>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</si>
  <si>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</si>
  <si>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</si>
  <si>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</si>
  <si>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</si>
  <si>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</si>
  <si>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</si>
  <si>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</si>
  <si>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</si>
  <si>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</si>
  <si>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</si>
  <si>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</si>
  <si>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</si>
  <si>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</si>
  <si>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</si>
  <si>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</si>
  <si>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</si>
  <si>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</si>
  <si>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</si>
  <si>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</si>
  <si>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</si>
  <si>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</si>
  <si>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</si>
  <si>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</si>
  <si>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</si>
  <si>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</si>
  <si>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</si>
  <si>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</si>
  <si>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</si>
  <si>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</si>
  <si>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</si>
  <si>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</si>
  <si>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</si>
  <si>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</si>
  <si>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</si>
  <si>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</si>
  <si>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</si>
  <si>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</si>
  <si>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</si>
  <si>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</si>
  <si>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</si>
  <si>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</si>
  <si>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</si>
  <si>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</si>
  <si>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</si>
  <si>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</si>
  <si>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</si>
  <si>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</si>
  <si>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</si>
  <si>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</si>
  <si>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</si>
  <si>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</si>
  <si>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</si>
  <si>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</si>
  <si>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</si>
  <si>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</si>
  <si>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</si>
  <si>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</si>
  <si>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</si>
  <si>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</si>
  <si>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</si>
  <si>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</si>
  <si>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</si>
  <si>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</si>
  <si>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</si>
  <si>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</si>
  <si>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</si>
  <si>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</si>
  <si>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</si>
  <si>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</si>
  <si>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</si>
  <si>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</si>
  <si>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</si>
  <si>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</si>
  <si>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</si>
  <si>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</si>
  <si>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</si>
  <si>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</si>
  <si>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</si>
  <si>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</si>
  <si>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</si>
  <si>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</si>
  <si>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</si>
  <si>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</si>
  <si>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</si>
  <si>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</si>
  <si>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</si>
  <si>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</si>
  <si>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</si>
  <si>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</si>
  <si>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</si>
  <si>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</si>
  <si>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</si>
  <si>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</si>
  <si>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</si>
  <si>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</si>
  <si>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</si>
  <si>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</si>
  <si>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</si>
  <si>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</si>
  <si>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</si>
  <si>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</si>
  <si>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</si>
  <si>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</si>
  <si>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</si>
  <si>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</si>
  <si>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</si>
  <si>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</si>
  <si>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</si>
  <si>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</si>
  <si>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</si>
  <si>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</si>
  <si>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</si>
  <si>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</si>
  <si>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</si>
  <si>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</si>
  <si>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</si>
  <si>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</si>
  <si>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</si>
  <si>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</si>
  <si>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</si>
  <si>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</si>
  <si>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</si>
  <si>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</si>
  <si>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</si>
  <si>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</si>
  <si>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</si>
  <si>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</si>
  <si>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</si>
  <si>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</si>
  <si>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</si>
  <si>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</si>
  <si>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</si>
  <si>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</si>
  <si>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</si>
  <si>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</si>
  <si>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</si>
  <si>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</si>
  <si>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</si>
  <si>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</si>
  <si>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</si>
  <si>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</si>
  <si>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</si>
  <si>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</si>
  <si>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</si>
  <si>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</si>
  <si>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</si>
  <si>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</si>
  <si>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</si>
  <si>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</si>
  <si>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</si>
  <si>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</si>
  <si>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</si>
  <si>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</si>
  <si>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</si>
  <si>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</si>
  <si>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</si>
  <si>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</si>
  <si>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</si>
  <si>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</si>
  <si>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</si>
  <si>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</si>
  <si>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</si>
  <si>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</si>
  <si>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</si>
  <si>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</si>
  <si>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</si>
  <si>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</si>
  <si>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</si>
  <si>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</si>
  <si>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</si>
  <si>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</si>
  <si>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</si>
  <si>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</si>
  <si>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</si>
  <si>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</si>
  <si>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</si>
  <si>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</si>
  <si>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</si>
  <si>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</si>
  <si>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</si>
  <si>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</si>
  <si>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</si>
  <si>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</si>
  <si>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</si>
  <si>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</si>
  <si>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</si>
  <si>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</si>
  <si>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</si>
  <si>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</si>
  <si>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</si>
  <si>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</si>
  <si>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</si>
  <si>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</si>
  <si>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</si>
  <si>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</si>
  <si>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</si>
  <si>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</si>
  <si>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</si>
  <si>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</si>
  <si>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</si>
  <si>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</si>
  <si>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</si>
  <si>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</si>
  <si>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</si>
  <si>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</si>
  <si>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</si>
  <si>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</si>
  <si>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</si>
  <si>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</si>
  <si>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</si>
  <si>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</si>
  <si>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</si>
  <si>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</si>
  <si>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</si>
  <si>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</si>
  <si>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</si>
  <si>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</si>
  <si>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</si>
  <si>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</si>
  <si>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</si>
  <si>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</si>
  <si>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</si>
  <si>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</si>
  <si>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</si>
  <si>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</si>
  <si>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</si>
  <si>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</si>
  <si>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</si>
  <si>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</si>
  <si>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</si>
  <si>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</si>
  <si>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</si>
  <si>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</si>
  <si>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</si>
  <si>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</si>
  <si>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</si>
  <si>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</si>
  <si>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</si>
  <si>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</si>
  <si>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</si>
  <si>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</si>
  <si>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</si>
  <si>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</si>
  <si>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</si>
  <si>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</si>
  <si>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</si>
  <si>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</si>
  <si>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</si>
  <si>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</si>
  <si>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</si>
  <si>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</si>
  <si>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</si>
  <si>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</si>
  <si>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</si>
  <si>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</si>
  <si>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</si>
  <si>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</si>
  <si>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</si>
  <si>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</si>
  <si>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</si>
  <si>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</si>
  <si>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</si>
  <si>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</si>
  <si>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</si>
  <si>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</si>
  <si>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</si>
  <si>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</si>
  <si>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</si>
  <si>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</si>
  <si>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</si>
  <si>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</si>
  <si>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</si>
  <si>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</si>
  <si>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</si>
  <si>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</si>
  <si>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</si>
  <si>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</si>
  <si>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</si>
  <si>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</si>
  <si>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</si>
  <si>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</si>
  <si>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</si>
  <si>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</si>
  <si>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</si>
  <si>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</si>
  <si>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</si>
  <si>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</si>
  <si>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</si>
  <si>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</si>
  <si>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</si>
  <si>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</si>
  <si>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</si>
  <si>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</si>
  <si>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</si>
  <si>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</si>
  <si>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</si>
  <si>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</si>
  <si>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</si>
  <si>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</si>
  <si>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</si>
  <si>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</si>
  <si>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</si>
  <si>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</si>
  <si>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</si>
  <si>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</si>
  <si>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</si>
  <si>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</si>
  <si>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</si>
  <si>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</si>
  <si>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</si>
  <si>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</si>
  <si>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</si>
  <si>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</si>
  <si>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</si>
  <si>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</si>
  <si>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</si>
  <si>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</si>
  <si>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</si>
  <si>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</si>
  <si>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</si>
  <si>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</si>
  <si>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</si>
  <si>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</si>
  <si>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</si>
  <si>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</si>
  <si>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</si>
  <si>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</si>
  <si>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</si>
  <si>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</si>
  <si>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</si>
  <si>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</si>
  <si>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</si>
  <si>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</si>
  <si>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</si>
  <si>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</si>
  <si>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</si>
  <si>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</si>
  <si>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</si>
  <si>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</si>
  <si>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</si>
  <si>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</si>
  <si>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</si>
  <si>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</si>
  <si>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</si>
  <si>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</si>
  <si>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</si>
  <si>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</si>
  <si>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</si>
  <si>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</si>
  <si>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</si>
  <si>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</si>
  <si>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</si>
  <si>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</si>
  <si>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</si>
  <si>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</si>
  <si>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</si>
  <si>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</si>
  <si>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</si>
  <si>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</si>
  <si>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</si>
  <si>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</si>
  <si>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</si>
  <si>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</si>
  <si>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</si>
  <si>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</si>
  <si>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</si>
  <si>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</si>
  <si>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</si>
  <si>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</si>
  <si>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</si>
  <si>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</si>
  <si>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</si>
  <si>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</si>
  <si>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</si>
  <si>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</si>
  <si>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</si>
  <si>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</si>
  <si>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</si>
  <si>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</si>
  <si>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</si>
  <si>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</si>
  <si>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</si>
  <si>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</si>
  <si>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</si>
  <si>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</si>
  <si>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</si>
  <si>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</si>
  <si>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</si>
  <si>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</si>
  <si>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</si>
  <si>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</si>
  <si>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</si>
  <si>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</si>
  <si>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</si>
  <si>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</si>
  <si>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</si>
  <si>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</si>
  <si>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</si>
  <si>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</si>
  <si>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</si>
  <si>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</si>
  <si>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</si>
  <si>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</si>
  <si>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</si>
  <si>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</si>
  <si>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</si>
  <si>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</si>
  <si>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</si>
  <si>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</si>
  <si>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</si>
  <si>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</si>
  <si>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</si>
  <si>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</si>
  <si>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</si>
  <si>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</si>
  <si>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</si>
  <si>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</si>
  <si>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</si>
  <si>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</si>
  <si>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</si>
  <si>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</si>
  <si>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</si>
  <si>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</si>
  <si>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</si>
  <si>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</si>
  <si>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</si>
  <si>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</si>
  <si>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</si>
  <si>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</si>
  <si>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</si>
  <si>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</si>
  <si>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</si>
  <si>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</si>
  <si>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</si>
  <si>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</si>
  <si>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</si>
  <si>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</si>
  <si>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</si>
  <si>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</si>
  <si>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</si>
  <si>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</si>
  <si>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</si>
  <si>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</si>
  <si>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</si>
  <si>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</si>
  <si>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</si>
  <si>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</si>
  <si>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</si>
  <si>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</si>
  <si>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</si>
  <si>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</si>
  <si>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</si>
  <si>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</si>
  <si>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</si>
  <si>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</si>
  <si>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</si>
  <si>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</si>
  <si>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</si>
  <si>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</si>
  <si>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</si>
  <si>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</si>
  <si>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</si>
  <si>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</si>
  <si>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</si>
  <si>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</si>
  <si>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</si>
  <si>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</si>
  <si>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</si>
  <si>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</si>
  <si>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</si>
  <si>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</si>
  <si>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</si>
  <si>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</si>
  <si>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</si>
  <si>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</si>
  <si>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</si>
  <si>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</si>
  <si>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</si>
  <si>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</si>
  <si>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</si>
  <si>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</si>
  <si>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</si>
  <si>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</si>
  <si>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</si>
  <si>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</si>
  <si>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</si>
  <si>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</si>
  <si>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</si>
  <si>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</si>
  <si>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</si>
  <si>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</si>
  <si>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</si>
  <si>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</si>
  <si>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</si>
  <si>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</si>
  <si>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</si>
  <si>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</si>
  <si>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</si>
  <si>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</si>
  <si>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</si>
  <si>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</si>
  <si>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</si>
  <si>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</si>
  <si>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</si>
  <si>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</si>
  <si>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</si>
  <si>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</si>
  <si>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</si>
  <si>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</si>
  <si>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</si>
  <si>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</si>
  <si>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</si>
  <si>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</si>
  <si>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</si>
  <si>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</si>
  <si>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</si>
  <si>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</si>
  <si>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</si>
  <si>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</si>
  <si>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</si>
  <si>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</si>
  <si>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</si>
  <si>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</si>
  <si>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</si>
  <si>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</si>
  <si>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</si>
  <si>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</si>
  <si>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</si>
  <si>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</si>
  <si>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</si>
  <si>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</si>
  <si>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</si>
  <si>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</si>
  <si>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</si>
  <si>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</si>
  <si>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</si>
  <si>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</si>
  <si>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</si>
  <si>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</si>
  <si>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</si>
  <si>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</si>
  <si>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</si>
  <si>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</si>
  <si>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</si>
  <si>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</si>
  <si>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</si>
  <si>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</si>
  <si>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</si>
  <si>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</si>
  <si>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</si>
  <si>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</si>
  <si>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</si>
  <si>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</si>
  <si>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</si>
  <si>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</si>
  <si>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</si>
  <si>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</si>
  <si>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</si>
  <si>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</si>
  <si>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</si>
  <si>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</si>
  <si>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</si>
  <si>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</si>
  <si>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</si>
  <si>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</si>
  <si>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</si>
  <si>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</si>
  <si>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</si>
  <si>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</si>
  <si>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</si>
  <si>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</si>
  <si>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</si>
  <si>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</si>
  <si>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</si>
  <si>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</si>
  <si>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</si>
  <si>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</si>
  <si>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</si>
  <si>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</si>
  <si>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</si>
  <si>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</si>
  <si>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</si>
  <si>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</si>
  <si>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</si>
  <si>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</si>
  <si>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</si>
  <si>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</si>
  <si>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</si>
  <si>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</si>
  <si>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</si>
  <si>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</si>
  <si>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</si>
  <si>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</si>
  <si>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</si>
  <si>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</si>
  <si>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</si>
  <si>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</si>
  <si>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</si>
  <si>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</si>
  <si>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</si>
  <si>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</si>
  <si>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</si>
  <si>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</si>
  <si>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</si>
  <si>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</si>
  <si>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</si>
  <si>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</si>
  <si>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</si>
  <si>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</si>
  <si>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</si>
  <si>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</si>
  <si>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</si>
  <si>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</si>
  <si>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</si>
  <si>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</si>
  <si>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</si>
  <si>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</si>
  <si>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</si>
  <si>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</si>
  <si>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</si>
  <si>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</si>
  <si>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</si>
  <si>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</si>
  <si>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</si>
  <si>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</si>
  <si>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</si>
  <si>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</si>
  <si>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</si>
  <si>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</si>
  <si>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</si>
  <si>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</si>
  <si>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</si>
  <si>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</si>
  <si>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</si>
  <si>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</si>
  <si>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</si>
  <si>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</si>
  <si>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</si>
  <si>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</si>
  <si>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</si>
  <si>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</si>
  <si>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</si>
  <si>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</si>
  <si>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</si>
  <si>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</si>
  <si>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</si>
  <si>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</si>
  <si>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</si>
  <si>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</si>
  <si>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</si>
  <si>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</si>
  <si>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</si>
  <si>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</si>
  <si>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</si>
  <si>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</si>
  <si>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</si>
  <si>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</si>
  <si>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</si>
  <si>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</si>
  <si>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</si>
  <si>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</si>
  <si>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</si>
  <si>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</si>
  <si>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</si>
  <si>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</si>
  <si>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</si>
  <si>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</si>
  <si>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</si>
  <si>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</si>
  <si>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</si>
  <si>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</si>
  <si>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</si>
  <si>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</si>
  <si>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</si>
  <si>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</si>
  <si>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</si>
  <si>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</si>
  <si>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</si>
  <si>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</si>
  <si>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</si>
  <si>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</si>
  <si>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</si>
  <si>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</si>
  <si>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</si>
  <si>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</si>
  <si>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</si>
  <si>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</si>
  <si>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</si>
  <si>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</si>
  <si>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</si>
  <si>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</si>
  <si>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</si>
  <si>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</si>
  <si>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</si>
  <si>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</si>
  <si>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</si>
  <si>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</si>
  <si>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</si>
  <si>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</si>
  <si>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</si>
  <si>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</si>
  <si>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</si>
  <si>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</si>
  <si>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</si>
  <si>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</si>
  <si>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</si>
  <si>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</si>
  <si>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</si>
  <si>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</si>
  <si>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</si>
  <si>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</si>
  <si>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</si>
  <si>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</si>
  <si>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</si>
  <si>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</si>
  <si>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</si>
  <si>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</si>
  <si>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</si>
  <si>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</si>
  <si>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</si>
  <si>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</si>
  <si>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</si>
  <si>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</si>
  <si>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</si>
  <si>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</si>
  <si>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</si>
  <si>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</si>
  <si>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</si>
  <si>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</si>
  <si>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</si>
  <si>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</si>
  <si>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</si>
  <si>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</si>
  <si>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</si>
  <si>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</si>
  <si>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</si>
  <si>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</si>
  <si>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</si>
  <si>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</si>
  <si>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</si>
  <si>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</si>
  <si>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</si>
  <si>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</si>
  <si>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</si>
  <si>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</si>
  <si>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</si>
  <si>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</si>
  <si>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</si>
  <si>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</si>
  <si>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</si>
  <si>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</si>
  <si>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</si>
  <si>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</si>
  <si>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</si>
  <si>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</si>
  <si>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</si>
  <si>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</si>
  <si>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</si>
  <si>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</si>
  <si>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</si>
  <si>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</si>
  <si>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</si>
  <si>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</si>
  <si>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</si>
  <si>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</si>
  <si>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</si>
  <si>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</si>
  <si>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</si>
  <si>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</si>
  <si>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</si>
  <si>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</si>
  <si>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</si>
  <si>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</si>
  <si>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</si>
  <si>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</si>
  <si>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</si>
  <si>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</si>
  <si>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</si>
  <si>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</si>
  <si>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</si>
  <si>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</si>
  <si>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</si>
  <si>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</si>
  <si>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</si>
  <si>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</si>
  <si>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</si>
  <si>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</si>
  <si>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</si>
  <si>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</si>
  <si>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</si>
  <si>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</si>
  <si>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</si>
  <si>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</si>
  <si>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</si>
  <si>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</si>
  <si>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</si>
  <si>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</si>
  <si>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</si>
  <si>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</si>
  <si>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</si>
  <si>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</si>
  <si>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</si>
  <si>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</si>
  <si>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</si>
  <si>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</si>
  <si>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</si>
  <si>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</si>
  <si>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</si>
  <si>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</si>
  <si>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</si>
  <si>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</si>
  <si>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</si>
  <si>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</si>
  <si>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</si>
  <si>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</si>
  <si>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</si>
  <si>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</si>
  <si>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</si>
  <si>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</si>
  <si>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</si>
  <si>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</si>
  <si>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</si>
  <si>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</si>
  <si>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</si>
  <si>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</si>
  <si>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</si>
  <si>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</si>
  <si>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</si>
  <si>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</si>
  <si>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</si>
  <si>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</si>
  <si>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</si>
  <si>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</si>
  <si>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</si>
  <si>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</si>
  <si>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</si>
  <si>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</si>
  <si>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</si>
  <si>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</si>
  <si>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</si>
  <si>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</si>
  <si>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</si>
  <si>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</si>
  <si>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</si>
  <si>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</si>
  <si>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</si>
  <si>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</si>
  <si>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</si>
  <si>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</si>
  <si>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</si>
  <si>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</si>
  <si>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</si>
  <si>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</si>
  <si>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</si>
  <si>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</si>
  <si>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</si>
  <si>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</si>
  <si>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</si>
  <si>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</si>
  <si>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</si>
  <si>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</si>
  <si>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</si>
  <si>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</si>
  <si>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</si>
  <si>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</si>
  <si>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</si>
  <si>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</si>
  <si>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</si>
  <si>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</si>
  <si>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</si>
  <si>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</si>
  <si>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</si>
  <si>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</si>
  <si>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</si>
  <si>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</si>
  <si>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</si>
  <si>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</si>
  <si>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</si>
  <si>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</si>
  <si>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</si>
  <si>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</si>
  <si>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</si>
  <si>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</si>
  <si>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</si>
  <si>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</si>
  <si>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</si>
  <si>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</si>
  <si>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</si>
  <si>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</si>
  <si>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</si>
  <si>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</si>
  <si>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</si>
  <si>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</si>
  <si>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</si>
  <si>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</si>
  <si>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</si>
  <si>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</si>
  <si>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</si>
  <si>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</si>
  <si>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</si>
  <si>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</si>
  <si>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</si>
  <si>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</si>
  <si>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</si>
  <si>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</si>
  <si>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</si>
  <si>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</si>
  <si>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</si>
  <si>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</si>
  <si>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</si>
  <si>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</si>
  <si>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</si>
  <si>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</si>
  <si>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</si>
  <si>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</si>
  <si>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</si>
  <si>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</si>
  <si>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</si>
  <si>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</si>
  <si>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</si>
  <si>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</si>
  <si>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</si>
  <si>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</si>
  <si>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</si>
  <si>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</si>
  <si>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</si>
  <si>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</si>
  <si>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</si>
  <si>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</si>
  <si>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</si>
  <si>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</si>
  <si>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</si>
  <si>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</si>
  <si>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</si>
  <si>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</si>
  <si>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</si>
  <si>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</si>
  <si>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</si>
  <si>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</si>
  <si>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</si>
  <si>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</si>
  <si>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</si>
  <si>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</si>
  <si>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</si>
  <si>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</si>
  <si>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</si>
  <si>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</si>
  <si>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</si>
  <si>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</si>
  <si>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</si>
  <si>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</si>
  <si>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</si>
  <si>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</si>
  <si>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</si>
  <si>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</si>
  <si>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</si>
  <si>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</si>
  <si>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</si>
  <si>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</si>
  <si>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</si>
  <si>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</si>
  <si>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</si>
  <si>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</si>
  <si>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</si>
  <si>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</si>
  <si>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</si>
  <si>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</si>
  <si>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</si>
  <si>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</si>
  <si>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</si>
  <si>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</si>
  <si>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</si>
  <si>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</si>
  <si>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</si>
  <si>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</si>
  <si>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</si>
  <si>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</si>
  <si>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</si>
  <si>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</si>
  <si>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</si>
  <si>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</si>
  <si>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</si>
  <si>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</si>
  <si>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</si>
  <si>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</si>
  <si>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</si>
  <si>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</si>
  <si>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</si>
  <si>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</si>
  <si>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</si>
  <si>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</si>
  <si>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</si>
  <si>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</si>
  <si>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</si>
  <si>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</si>
  <si>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</si>
  <si>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</si>
  <si>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</si>
  <si>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</si>
  <si>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</si>
  <si>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</si>
  <si>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</si>
  <si>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</si>
  <si>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</si>
  <si>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</si>
  <si>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</si>
  <si>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</si>
  <si>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</si>
  <si>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</si>
  <si>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</si>
  <si>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</si>
  <si>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</si>
  <si>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</si>
  <si>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</si>
  <si>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</si>
  <si>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</si>
  <si>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</si>
  <si>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</si>
  <si>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</si>
  <si>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</si>
  <si>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</si>
  <si>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</si>
  <si>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</si>
  <si>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</si>
  <si>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</si>
  <si>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</si>
  <si>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</si>
  <si>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</si>
  <si>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</si>
  <si>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</si>
  <si>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</si>
  <si>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</si>
  <si>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</si>
  <si>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</si>
  <si>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</si>
  <si>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</si>
  <si>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</si>
  <si>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</si>
  <si>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</si>
  <si>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</si>
  <si>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</si>
  <si>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</si>
  <si>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</si>
  <si>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</si>
  <si>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</si>
  <si>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</si>
  <si>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</si>
  <si>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</si>
  <si>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</si>
  <si>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</si>
  <si>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</si>
  <si>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</si>
  <si>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</si>
  <si>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</si>
  <si>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</si>
  <si>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</si>
  <si>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</si>
  <si>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</si>
  <si>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</si>
  <si>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</si>
  <si>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</si>
  <si>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</si>
  <si>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</si>
  <si>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</si>
  <si>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</si>
  <si>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</si>
  <si>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</si>
  <si>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</si>
  <si>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</si>
  <si>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</si>
  <si>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</si>
  <si>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</si>
  <si>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</si>
  <si>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</si>
  <si>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</si>
  <si>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</si>
  <si>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</si>
  <si>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</si>
  <si>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</si>
  <si>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</si>
  <si>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</si>
  <si>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</si>
  <si>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</si>
  <si>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</si>
  <si>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</si>
  <si>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</si>
  <si>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</si>
  <si>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</si>
  <si>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</si>
  <si>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</si>
  <si>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</si>
  <si>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</si>
  <si>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</si>
  <si>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</si>
  <si>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</si>
  <si>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</si>
  <si>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</si>
  <si>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</si>
  <si>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</si>
  <si>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</si>
  <si>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</si>
  <si>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</si>
  <si>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</si>
  <si>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</si>
  <si>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</si>
  <si>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</si>
  <si>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</si>
  <si>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</si>
  <si>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</si>
  <si>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</si>
  <si>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</si>
  <si>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</si>
  <si>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</si>
  <si>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</si>
  <si>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</si>
  <si>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</si>
  <si>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</si>
  <si>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</si>
  <si>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</si>
  <si>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</si>
  <si>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</si>
  <si>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</si>
  <si>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</si>
  <si>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</si>
  <si>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</si>
  <si>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</si>
  <si>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</si>
  <si>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</si>
  <si>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</si>
  <si>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</si>
  <si>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</si>
  <si>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</si>
  <si>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</si>
  <si>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</si>
  <si>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</si>
  <si>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</si>
  <si>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</si>
  <si>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</si>
  <si>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</si>
  <si>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</si>
  <si>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</si>
  <si>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</si>
  <si>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</si>
  <si>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</si>
  <si>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</si>
  <si>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</si>
  <si>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</si>
  <si>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</si>
  <si>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</si>
  <si>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</si>
  <si>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</si>
  <si>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</si>
  <si>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</si>
  <si>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</si>
  <si>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</si>
  <si>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</si>
  <si>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</si>
  <si>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</si>
  <si>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</si>
  <si>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</si>
  <si>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</si>
  <si>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</si>
  <si>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</si>
  <si>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</si>
  <si>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</si>
  <si>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</si>
  <si>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</si>
  <si>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</si>
  <si>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</si>
  <si>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</si>
  <si>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</si>
  <si>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</si>
  <si>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</si>
  <si>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</si>
  <si>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</si>
  <si>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</si>
  <si>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</si>
  <si>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</si>
  <si>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</si>
  <si>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</si>
  <si>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</si>
  <si>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</si>
  <si>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</si>
  <si>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</si>
  <si>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</si>
  <si>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</si>
  <si>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</si>
  <si>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</si>
  <si>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</si>
  <si>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</si>
  <si>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</si>
  <si>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</si>
  <si>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</si>
  <si>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</si>
  <si>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</si>
  <si>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</si>
  <si>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</si>
  <si>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</si>
  <si>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</si>
  <si>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</si>
  <si>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</si>
  <si>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</si>
  <si>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</si>
  <si>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</si>
  <si>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</si>
  <si>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</si>
  <si>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</si>
  <si>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</si>
  <si>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</si>
  <si>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</si>
  <si>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</si>
  <si>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</si>
  <si>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</si>
  <si>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</si>
  <si>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</si>
  <si>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</si>
  <si>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</si>
  <si>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</si>
  <si>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</si>
  <si>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</si>
  <si>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</si>
  <si>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</si>
  <si>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</si>
  <si>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</si>
  <si>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</si>
  <si>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</si>
  <si>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</si>
  <si>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</si>
  <si>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</si>
  <si>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</si>
  <si>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</si>
  <si>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</si>
  <si>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</si>
  <si>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</si>
  <si>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</si>
  <si>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</si>
  <si>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</si>
  <si>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</si>
  <si>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</si>
  <si>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</si>
  <si>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</si>
  <si>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</si>
  <si>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</si>
  <si>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</si>
  <si>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</si>
  <si>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</si>
  <si>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</si>
  <si>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</si>
  <si>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</si>
  <si>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</si>
  <si>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</si>
  <si>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</si>
  <si>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</si>
  <si>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</si>
  <si>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</si>
  <si>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</si>
  <si>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</si>
  <si>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</si>
  <si>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</si>
  <si>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</si>
  <si>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</si>
  <si>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</si>
  <si>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</si>
  <si>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</si>
  <si>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</si>
  <si>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</si>
  <si>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</si>
  <si>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</si>
  <si>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</si>
  <si>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</si>
  <si>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</si>
  <si>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</si>
  <si>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</si>
  <si>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</si>
  <si>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</si>
  <si>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</si>
  <si>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</si>
  <si>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</si>
  <si>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</si>
  <si>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</si>
  <si>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</si>
  <si>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</si>
  <si>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</si>
  <si>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</si>
  <si>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</si>
  <si>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</si>
  <si>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</si>
  <si>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</si>
  <si>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</si>
  <si>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</si>
  <si>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</si>
  <si>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</si>
  <si>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</si>
  <si>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</si>
  <si>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</si>
  <si>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</si>
  <si>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</si>
  <si>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</si>
  <si>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</si>
  <si>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</si>
  <si>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</si>
  <si>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</si>
  <si>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</si>
  <si>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</si>
  <si>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</si>
  <si>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</si>
  <si>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</si>
  <si>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</si>
  <si>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</si>
  <si>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</si>
  <si>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</si>
  <si>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</si>
  <si>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</si>
  <si>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</si>
  <si>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</si>
  <si>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</si>
  <si>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</si>
  <si>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</si>
  <si>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</si>
  <si>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</si>
  <si>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</si>
  <si>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</si>
  <si>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</si>
  <si>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</si>
  <si>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</si>
  <si>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</si>
  <si>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</si>
  <si>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</si>
  <si>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</si>
  <si>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</si>
  <si>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</si>
  <si>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</si>
  <si>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</si>
  <si>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</si>
  <si>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</si>
  <si>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</si>
  <si>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</si>
  <si>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</si>
  <si>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</si>
  <si>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</si>
  <si>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</si>
  <si>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</si>
  <si>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</si>
  <si>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</si>
  <si>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</si>
  <si>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</si>
  <si>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</si>
  <si>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</si>
  <si>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</si>
  <si>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</si>
  <si>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</si>
  <si>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</si>
  <si>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</si>
  <si>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</si>
  <si>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</si>
  <si>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</si>
  <si>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</si>
  <si>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</si>
  <si>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</si>
  <si>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</si>
  <si>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</si>
  <si>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</si>
  <si>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</si>
  <si>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</si>
  <si>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</si>
  <si>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</si>
  <si>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</si>
  <si>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</si>
  <si>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</si>
  <si>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</si>
  <si>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</si>
  <si>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</si>
  <si>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</si>
  <si>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</si>
  <si>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</si>
  <si>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</si>
  <si>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</si>
  <si>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</si>
  <si>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</si>
  <si>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</si>
  <si>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</si>
  <si>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</si>
  <si>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</si>
  <si>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</si>
  <si>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</si>
  <si>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</si>
  <si>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</si>
  <si>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</si>
  <si>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</si>
  <si>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</si>
  <si>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</si>
  <si>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</si>
  <si>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</si>
  <si>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</si>
  <si>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</si>
  <si>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</si>
  <si>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</si>
  <si>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</si>
  <si>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</si>
  <si>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</si>
  <si>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</si>
  <si>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</si>
  <si>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</si>
  <si>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</si>
  <si>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</si>
  <si>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</si>
  <si>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</si>
  <si>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</si>
  <si>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</si>
  <si>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</si>
  <si>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</si>
  <si>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</si>
  <si>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</si>
  <si>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</si>
  <si>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</si>
  <si>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</si>
  <si>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</si>
  <si>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</si>
  <si>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</si>
  <si>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</si>
  <si>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</si>
  <si>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</si>
  <si>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</si>
  <si>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</si>
  <si>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</si>
  <si>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</si>
  <si>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</si>
  <si>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</si>
  <si>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</si>
  <si>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</si>
  <si>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</si>
  <si>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</si>
  <si>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</si>
  <si>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</si>
  <si>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</si>
  <si>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</si>
  <si>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</si>
  <si>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</si>
  <si>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</si>
  <si>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</si>
  <si>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</si>
  <si>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</si>
  <si>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</si>
  <si>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</si>
  <si>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</si>
  <si>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</si>
  <si>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</si>
  <si>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</si>
  <si>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</si>
  <si>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</si>
  <si>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</si>
  <si>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</si>
  <si>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</si>
  <si>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</si>
  <si>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</si>
  <si>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</si>
  <si>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</si>
  <si>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</si>
  <si>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</si>
  <si>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</si>
  <si>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</si>
  <si>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</si>
  <si>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</si>
  <si>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</si>
  <si>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</si>
  <si>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</si>
  <si>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</si>
  <si>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</si>
  <si>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</si>
  <si>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</si>
  <si>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</si>
  <si>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</si>
  <si>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</si>
  <si>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</si>
  <si>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</si>
  <si>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</si>
  <si>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</si>
  <si>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</si>
  <si>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</si>
  <si>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</si>
  <si>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</si>
  <si>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</si>
  <si>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</si>
  <si>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</si>
  <si>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</si>
  <si>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</si>
  <si>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</si>
  <si>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</si>
  <si>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</si>
  <si>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</si>
  <si>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</si>
  <si>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</si>
  <si>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</si>
  <si>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</si>
  <si>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</si>
  <si>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</si>
  <si>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</si>
  <si>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</si>
  <si>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</si>
  <si>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</si>
  <si>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</si>
  <si>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</si>
  <si>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</si>
  <si>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</si>
  <si>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</si>
  <si>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</si>
  <si>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</si>
  <si>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</si>
  <si>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</si>
  <si>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</si>
  <si>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</si>
  <si>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</si>
  <si>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</si>
  <si>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</si>
  <si>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</si>
  <si>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</si>
  <si>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</si>
  <si>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</si>
  <si>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</si>
  <si>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</si>
  <si>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</si>
  <si>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</si>
  <si>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</si>
  <si>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</si>
  <si>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</si>
  <si>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</si>
  <si>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</si>
  <si>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</si>
  <si>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</si>
  <si>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</si>
  <si>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</si>
  <si>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</si>
  <si>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</si>
  <si>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</si>
  <si>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</si>
  <si>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</si>
  <si>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</si>
  <si>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</si>
  <si>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</si>
  <si>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</si>
  <si>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</si>
  <si>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</si>
  <si>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</si>
  <si>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</si>
  <si>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</si>
  <si>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</si>
  <si>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</si>
  <si>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</si>
  <si>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</si>
  <si>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</si>
  <si>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</si>
  <si>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</si>
  <si>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</si>
  <si>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</si>
  <si>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</si>
  <si>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</si>
  <si>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</si>
  <si>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</si>
  <si>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</si>
  <si>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</si>
  <si>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</si>
  <si>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</si>
  <si>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</si>
  <si>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</si>
  <si>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</si>
  <si>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</si>
  <si>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</si>
  <si>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</si>
  <si>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</si>
  <si>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</si>
  <si>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</si>
  <si>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</si>
  <si>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</si>
  <si>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</si>
  <si>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</si>
  <si>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</si>
  <si>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</si>
  <si>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</si>
  <si>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</si>
  <si>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</si>
  <si>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</si>
  <si>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</si>
  <si>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</si>
  <si>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</si>
  <si>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</si>
  <si>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</si>
  <si>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</si>
  <si>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</si>
  <si>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</si>
  <si>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</si>
  <si>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</si>
  <si>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</si>
  <si>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</si>
  <si>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</si>
  <si>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</si>
  <si>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</si>
  <si>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</si>
  <si>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</si>
  <si>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</si>
  <si>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</si>
  <si>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</si>
  <si>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</si>
  <si>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</si>
  <si>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</si>
  <si>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</si>
  <si>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</si>
  <si>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</si>
  <si>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</si>
  <si>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</si>
  <si>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</si>
  <si>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</si>
  <si>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</si>
  <si>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</si>
  <si>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</si>
  <si>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</si>
  <si>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</si>
  <si>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</si>
  <si>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</si>
  <si>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</si>
  <si>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</si>
  <si>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</si>
  <si>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</si>
  <si>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</si>
  <si>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</si>
  <si>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</si>
  <si>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</si>
  <si>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</si>
  <si>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</si>
  <si>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</si>
  <si>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</si>
  <si>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</si>
  <si>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</si>
  <si>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</si>
  <si>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</si>
  <si>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</si>
  <si>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</si>
  <si>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</si>
  <si>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</si>
  <si>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</si>
  <si>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</si>
  <si>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</si>
  <si>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</si>
  <si>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</si>
  <si>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</si>
  <si>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</si>
  <si>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</si>
  <si>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</si>
  <si>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</si>
  <si>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</si>
  <si>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</si>
  <si>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</si>
  <si>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</si>
  <si>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</si>
  <si>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</si>
  <si>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</si>
  <si>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</si>
  <si>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</si>
  <si>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</si>
  <si>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</si>
  <si>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</si>
  <si>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</si>
  <si>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</si>
  <si>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</si>
  <si>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</si>
  <si>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</si>
  <si>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</si>
  <si>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</si>
  <si>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</si>
  <si>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</si>
  <si>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</si>
  <si>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</si>
  <si>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</si>
  <si>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</si>
  <si>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</si>
  <si>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</si>
  <si>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</si>
  <si>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</si>
  <si>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</si>
  <si>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</si>
  <si>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</si>
  <si>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</si>
  <si>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</si>
  <si>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</si>
  <si>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</si>
  <si>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</si>
  <si>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</si>
  <si>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</si>
  <si>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</si>
  <si>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</si>
  <si>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</si>
  <si>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</si>
  <si>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</si>
  <si>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</si>
  <si>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</si>
  <si>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</si>
  <si>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</si>
  <si>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</si>
  <si>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</si>
  <si>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</si>
  <si>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</si>
  <si>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</si>
  <si>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</si>
  <si>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</si>
  <si>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</si>
  <si>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</si>
  <si>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</si>
  <si>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</si>
  <si>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</si>
  <si>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</si>
  <si>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</si>
  <si>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</si>
  <si>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</si>
  <si>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</si>
  <si>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</si>
  <si>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</si>
  <si>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</si>
  <si>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</si>
  <si>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</si>
  <si>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</si>
  <si>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</si>
  <si>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</si>
  <si>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</si>
  <si>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</si>
  <si>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</si>
  <si>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</si>
  <si>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</si>
  <si>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</si>
  <si>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</si>
  <si>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</si>
  <si>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</si>
  <si>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</si>
  <si>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</si>
  <si>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</si>
  <si>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</si>
  <si>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</si>
  <si>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</si>
  <si>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</si>
  <si>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</si>
  <si>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</si>
  <si>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</si>
  <si>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</si>
  <si>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</si>
  <si>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</si>
  <si>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</si>
  <si>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</si>
  <si>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</si>
  <si>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</si>
  <si>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</si>
  <si>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</si>
  <si>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</si>
  <si>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</si>
  <si>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</si>
  <si>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</si>
  <si>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</si>
  <si>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</si>
  <si>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</si>
  <si>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</si>
  <si>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</si>
  <si>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</si>
  <si>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</si>
  <si>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</si>
  <si>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</si>
  <si>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</si>
  <si>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</si>
  <si>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</si>
  <si>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</si>
  <si>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</si>
  <si>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</si>
  <si>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</si>
  <si>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</si>
  <si>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</si>
  <si>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</si>
  <si>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</si>
  <si>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</si>
  <si>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</si>
  <si>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</si>
  <si>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</si>
  <si>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</si>
  <si>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</si>
  <si>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</si>
  <si>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</si>
  <si>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</si>
  <si>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</si>
  <si>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</si>
  <si>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</si>
  <si>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</si>
  <si>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</si>
  <si>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</si>
  <si>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</si>
  <si>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</si>
  <si>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</si>
  <si>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</si>
  <si>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</si>
  <si>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</si>
  <si>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</si>
  <si>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</si>
  <si>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</si>
  <si>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</si>
  <si>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</si>
  <si>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</si>
  <si>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</si>
  <si>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</si>
  <si>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</si>
  <si>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</si>
  <si>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</si>
  <si>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</si>
  <si>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</si>
  <si>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</si>
  <si>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</si>
  <si>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</si>
  <si>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</si>
  <si>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</si>
  <si>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</si>
  <si>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</si>
  <si>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</si>
  <si>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</si>
  <si>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</si>
  <si>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</si>
  <si>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</si>
  <si>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</si>
  <si>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</si>
  <si>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</si>
  <si>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</si>
  <si>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</si>
  <si>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</si>
  <si>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</si>
  <si>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</si>
  <si>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</si>
  <si>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</si>
  <si>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</si>
  <si>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</si>
  <si>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</si>
  <si>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</si>
  <si>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</si>
  <si>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</si>
  <si>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</si>
  <si>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</si>
  <si>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</si>
  <si>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</si>
  <si>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</si>
  <si>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</si>
  <si>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</si>
  <si>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</si>
  <si>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</si>
  <si>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</si>
  <si>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</si>
  <si>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</si>
  <si>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</si>
  <si>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</si>
  <si>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</si>
  <si>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</si>
  <si>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</si>
  <si>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</si>
  <si>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</si>
  <si>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</si>
  <si>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</si>
  <si>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</si>
  <si>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</si>
  <si>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</si>
  <si>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</si>
  <si>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</si>
  <si>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</si>
  <si>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</si>
  <si>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</si>
  <si>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</si>
  <si>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</si>
  <si>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</si>
  <si>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</si>
  <si>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</si>
  <si>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</si>
  <si>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</si>
  <si>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</si>
  <si>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</si>
  <si>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</si>
  <si>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</si>
  <si>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</si>
  <si>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</si>
  <si>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</si>
  <si>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</si>
  <si>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</si>
  <si>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</si>
  <si>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</si>
  <si>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</si>
  <si>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</si>
  <si>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</si>
  <si>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</si>
  <si>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</si>
  <si>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</si>
  <si>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</si>
  <si>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</si>
  <si>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</si>
  <si>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</si>
  <si>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</si>
  <si>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</si>
  <si>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</si>
  <si>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</si>
  <si>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</si>
  <si>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</si>
  <si>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</si>
  <si>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</si>
  <si>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</si>
  <si>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</si>
  <si>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</si>
  <si>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</si>
  <si>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</si>
  <si>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</si>
  <si>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</si>
  <si>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</si>
  <si>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</si>
  <si>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</si>
  <si>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</si>
  <si>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</si>
  <si>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</si>
  <si>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</si>
  <si>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</si>
  <si>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</si>
  <si>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</si>
  <si>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</si>
  <si>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</si>
  <si>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</si>
  <si>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</si>
  <si>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</si>
  <si>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</si>
  <si>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</si>
  <si>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</si>
  <si>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</si>
  <si>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</si>
  <si>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</si>
  <si>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</si>
  <si>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</si>
  <si>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</si>
  <si>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</si>
  <si>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</si>
  <si>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</si>
  <si>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</si>
  <si>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</si>
  <si>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</si>
  <si>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</si>
  <si>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</si>
  <si>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</si>
  <si>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</si>
  <si>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</si>
  <si>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</si>
  <si>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</si>
  <si>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</si>
  <si>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</si>
  <si>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</si>
  <si>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</si>
  <si>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</si>
  <si>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</si>
  <si>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</si>
  <si>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</si>
  <si>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</si>
  <si>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</si>
  <si>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</si>
  <si>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</si>
  <si>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</si>
  <si>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</si>
  <si>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</si>
  <si>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</si>
  <si>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</si>
  <si>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</si>
  <si>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</si>
  <si>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</si>
  <si>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</si>
  <si>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</si>
  <si>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</si>
  <si>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</si>
  <si>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</si>
  <si>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</si>
  <si>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</si>
  <si>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</si>
  <si>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</si>
  <si>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</si>
  <si>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</si>
  <si>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</si>
  <si>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</si>
  <si>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</si>
  <si>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</si>
  <si>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</si>
  <si>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</si>
  <si>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</si>
  <si>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</si>
  <si>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</si>
  <si>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</si>
  <si>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</si>
  <si>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</si>
  <si>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</si>
  <si>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</si>
  <si>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</si>
  <si>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</si>
  <si>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</si>
  <si>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</si>
  <si>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</si>
  <si>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</si>
  <si>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</si>
  <si>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</si>
  <si>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</si>
  <si>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</si>
  <si>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</si>
  <si>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</si>
  <si>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</si>
  <si>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</si>
  <si>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</si>
  <si>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</si>
  <si>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</si>
  <si>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</si>
  <si>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</si>
  <si>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</si>
  <si>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</si>
  <si>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</si>
  <si>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</si>
  <si>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</si>
  <si>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</si>
  <si>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</si>
  <si>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</si>
  <si>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</si>
  <si>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</si>
  <si>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</si>
  <si>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</si>
  <si>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</si>
  <si>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</si>
  <si>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</si>
  <si>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</si>
  <si>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</si>
  <si>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</si>
  <si>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</si>
  <si>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</si>
  <si>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</si>
  <si>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</si>
  <si>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</si>
  <si>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</si>
  <si>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</si>
  <si>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</si>
  <si>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</si>
  <si>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</si>
  <si>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</si>
  <si>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</si>
  <si>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</si>
  <si>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</si>
  <si>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</si>
  <si>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</si>
  <si>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</si>
  <si>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</si>
  <si>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</si>
  <si>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</si>
  <si>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</si>
  <si>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</si>
  <si>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</si>
  <si>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</si>
  <si>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</si>
  <si>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</si>
  <si>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</si>
  <si>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</si>
  <si>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</si>
  <si>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</si>
  <si>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</si>
  <si>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</si>
  <si>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</si>
  <si>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</si>
  <si>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</si>
  <si>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</si>
  <si>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</si>
  <si>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</si>
  <si>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</si>
  <si>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</si>
  <si>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</si>
  <si>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</si>
  <si>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</si>
  <si>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</si>
  <si>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</si>
  <si>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</si>
  <si>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</si>
  <si>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</si>
  <si>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</si>
  <si>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</si>
  <si>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</si>
  <si>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</si>
  <si>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</si>
  <si>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</si>
  <si>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</si>
  <si>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</si>
  <si>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</si>
  <si>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</si>
  <si>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</si>
  <si>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</si>
  <si>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</si>
  <si>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</si>
  <si>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</si>
  <si>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</si>
  <si>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</si>
  <si>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</si>
  <si>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</si>
  <si>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</si>
  <si>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</si>
  <si>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</si>
  <si>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</si>
  <si>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</si>
  <si>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</si>
  <si>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</si>
  <si>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</si>
  <si>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</si>
  <si>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</si>
  <si>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</si>
  <si>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</si>
  <si>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</si>
  <si>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</si>
  <si>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</si>
  <si>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</si>
  <si>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</si>
  <si>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</si>
  <si>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</si>
  <si>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</si>
  <si>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</si>
  <si>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</si>
  <si>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</si>
  <si>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</si>
  <si>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</si>
  <si>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</si>
  <si>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</si>
  <si>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</si>
  <si>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</si>
  <si>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</si>
  <si>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</si>
  <si>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</si>
  <si>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</si>
  <si>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</si>
  <si>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</si>
  <si>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</si>
  <si>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</si>
  <si>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</si>
  <si>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</si>
  <si>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</si>
  <si>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</si>
  <si>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</si>
  <si>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</si>
  <si>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</si>
  <si>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</si>
  <si>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</si>
  <si>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</si>
  <si>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</si>
  <si>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</si>
  <si>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</si>
  <si>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</si>
  <si>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</si>
  <si>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</si>
  <si>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</si>
  <si>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</si>
  <si>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</si>
  <si>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</si>
  <si>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</si>
  <si>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</si>
  <si>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</si>
  <si>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</si>
  <si>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</si>
  <si>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</si>
  <si>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</si>
  <si>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</si>
  <si>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</si>
  <si>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</si>
  <si>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</si>
  <si>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</si>
  <si>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</si>
  <si>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</si>
  <si>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</si>
  <si>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</si>
  <si>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</si>
  <si>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</si>
  <si>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</si>
  <si>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</si>
  <si>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</si>
  <si>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</si>
  <si>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</si>
  <si>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</si>
  <si>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</si>
  <si>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</si>
  <si>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</si>
  <si>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</si>
  <si>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</si>
  <si>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</si>
  <si>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</si>
  <si>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</si>
  <si>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</si>
  <si>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</si>
  <si>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</si>
  <si>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</si>
  <si>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</si>
  <si>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</si>
  <si>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</si>
  <si>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</si>
  <si>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</si>
  <si>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</si>
  <si>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</si>
  <si>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</si>
  <si>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</si>
  <si>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</si>
  <si>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</si>
  <si>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</si>
  <si>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</si>
  <si>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</si>
  <si>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</si>
  <si>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</si>
  <si>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</si>
  <si>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</si>
  <si>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</si>
  <si>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</si>
  <si>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</si>
  <si>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</si>
  <si>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</si>
  <si>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</si>
  <si>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</si>
  <si>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</si>
  <si>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</si>
  <si>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</si>
  <si>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</si>
  <si>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</si>
  <si>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</si>
  <si>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</si>
  <si>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</si>
  <si>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</si>
  <si>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</si>
  <si>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</si>
  <si>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</si>
  <si>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</si>
  <si>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</si>
  <si>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</si>
  <si>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</si>
  <si>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</si>
  <si>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</si>
  <si>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</si>
  <si>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</si>
  <si>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</si>
  <si>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</si>
  <si>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</si>
  <si>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</si>
  <si>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</si>
  <si>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</si>
  <si>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</si>
  <si>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</si>
  <si>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</si>
  <si>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</si>
  <si>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</si>
  <si>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</si>
  <si>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</si>
  <si>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</si>
  <si>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</si>
  <si>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</si>
  <si>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</si>
  <si>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</si>
  <si>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</si>
  <si>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</si>
  <si>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</si>
  <si>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</si>
  <si>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</si>
  <si>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</si>
  <si>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</si>
  <si>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</si>
  <si>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</si>
  <si>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</si>
  <si>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</si>
  <si>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</si>
  <si>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</si>
  <si>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</si>
  <si>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</si>
  <si>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</si>
  <si>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</si>
  <si>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</si>
  <si>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</si>
  <si>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</si>
  <si>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</si>
  <si>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</si>
  <si>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</si>
  <si>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</si>
  <si>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</si>
  <si>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</si>
  <si>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</si>
  <si>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</si>
  <si>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</si>
  <si>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</si>
  <si>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</si>
  <si>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</si>
  <si>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</si>
  <si>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</si>
  <si>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</si>
  <si>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</si>
  <si>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</si>
  <si>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</si>
  <si>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</si>
  <si>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</si>
  <si>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</si>
  <si>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</si>
  <si>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</si>
  <si>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</si>
  <si>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</si>
  <si>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</si>
  <si>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</si>
  <si>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</si>
  <si>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</si>
  <si>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</si>
  <si>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</si>
  <si>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</si>
  <si>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</si>
  <si>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</si>
  <si>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</si>
  <si>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</si>
  <si>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</si>
  <si>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</si>
  <si>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</si>
  <si>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</si>
  <si>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</si>
  <si>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</si>
  <si>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</si>
  <si>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</si>
  <si>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</si>
  <si>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</si>
  <si>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</si>
  <si>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</si>
  <si>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</si>
  <si>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</si>
  <si>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</si>
  <si>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</si>
  <si>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</si>
  <si>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</si>
  <si>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</si>
  <si>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</si>
  <si>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</si>
  <si>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</si>
  <si>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</si>
  <si>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</si>
  <si>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</si>
  <si>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</si>
  <si>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</si>
  <si>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</si>
  <si>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</si>
  <si>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</si>
  <si>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</si>
  <si>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</si>
  <si>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</si>
  <si>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</si>
  <si>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</si>
  <si>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</si>
  <si>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</si>
  <si>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</si>
  <si>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</si>
  <si>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</si>
  <si>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</si>
  <si>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</si>
  <si>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</si>
  <si>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</si>
  <si>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</si>
  <si>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</si>
  <si>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</si>
  <si>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</si>
  <si>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</si>
  <si>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</si>
  <si>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</si>
  <si>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</si>
  <si>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</si>
  <si>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</si>
  <si>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</si>
  <si>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</si>
  <si>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</si>
  <si>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</si>
  <si>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</si>
  <si>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</si>
  <si>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</si>
  <si>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</si>
  <si>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</si>
  <si>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</si>
  <si>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</si>
  <si>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</si>
  <si>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</si>
  <si>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</si>
  <si>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</si>
  <si>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</si>
  <si>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</si>
  <si>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</si>
  <si>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</si>
  <si>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</si>
  <si>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</si>
  <si>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</si>
  <si>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</si>
  <si>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</si>
  <si>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</si>
  <si>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</si>
  <si>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</si>
  <si>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</si>
  <si>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</si>
  <si>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</si>
  <si>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</si>
  <si>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</si>
  <si>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</si>
  <si>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</si>
  <si>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</si>
  <si>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</si>
  <si>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</si>
  <si>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</si>
  <si>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</si>
  <si>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</si>
  <si>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</si>
  <si>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</si>
  <si>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</si>
  <si>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</si>
  <si>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</si>
  <si>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</si>
  <si>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</si>
  <si>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</si>
  <si>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</si>
  <si>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</si>
  <si>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</si>
  <si>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</si>
  <si>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</si>
  <si>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</si>
  <si>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</si>
  <si>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</si>
  <si>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</si>
  <si>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</si>
  <si>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</si>
  <si>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</si>
  <si>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</si>
  <si>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</si>
  <si>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</si>
  <si>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</si>
  <si>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</si>
  <si>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</si>
  <si>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</si>
  <si>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</si>
  <si>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</si>
  <si>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</si>
  <si>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</si>
  <si>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</si>
  <si>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</si>
  <si>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</si>
  <si>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</si>
  <si>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</si>
  <si>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</si>
  <si>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</si>
  <si>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</si>
  <si>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</si>
  <si>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</si>
  <si>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</si>
  <si>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</si>
  <si>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</si>
  <si>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</si>
  <si>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</si>
  <si>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</si>
  <si>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</si>
  <si>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</si>
  <si>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</si>
  <si>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</si>
  <si>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</si>
  <si>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</si>
  <si>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</si>
  <si>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</si>
  <si>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</si>
  <si>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</si>
  <si>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</si>
  <si>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</si>
  <si>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</si>
  <si>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</si>
  <si>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</si>
  <si>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</si>
  <si>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</si>
  <si>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</si>
  <si>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</si>
  <si>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</si>
  <si>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</si>
  <si>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</si>
  <si>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</si>
  <si>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</si>
  <si>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</si>
  <si>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</si>
  <si>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</si>
  <si>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</si>
  <si>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</si>
  <si>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</si>
  <si>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</si>
  <si>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</si>
  <si>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</si>
  <si>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</si>
  <si>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</si>
  <si>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</si>
  <si>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</si>
  <si>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</si>
  <si>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</si>
  <si>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</si>
  <si>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</si>
  <si>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</si>
  <si>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</si>
  <si>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</si>
  <si>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</si>
  <si>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</si>
  <si>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</si>
  <si>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</si>
  <si>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</si>
  <si>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</si>
  <si>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</si>
  <si>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</si>
  <si>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</si>
  <si>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</si>
  <si>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</si>
  <si>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</si>
  <si>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</si>
  <si>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</si>
  <si>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</si>
  <si>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</si>
  <si>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</si>
  <si>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</si>
  <si>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</si>
  <si>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</si>
  <si>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</si>
  <si>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</si>
  <si>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</si>
  <si>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</si>
  <si>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</si>
  <si>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</si>
  <si>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</si>
  <si>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</si>
  <si>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</si>
  <si>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</si>
  <si>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</si>
  <si>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</si>
  <si>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</si>
  <si>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</si>
  <si>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</si>
  <si>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</si>
  <si>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</si>
  <si>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</si>
  <si>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</si>
  <si>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</si>
  <si>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</si>
  <si>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</si>
  <si>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</si>
  <si>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</si>
  <si>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</si>
  <si>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</si>
  <si>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</si>
  <si>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</si>
  <si>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</si>
  <si>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</si>
  <si>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</si>
  <si>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</si>
  <si>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</si>
  <si>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</si>
  <si>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</si>
  <si>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</si>
  <si>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</si>
  <si>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</si>
  <si>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</si>
  <si>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</si>
  <si>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</si>
  <si>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</si>
  <si>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</si>
  <si>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</si>
  <si>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</si>
  <si>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</si>
  <si>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</si>
  <si>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</si>
  <si>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</si>
  <si>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</si>
  <si>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</si>
  <si>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</si>
  <si>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</si>
  <si>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</si>
  <si>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</si>
  <si>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</si>
  <si>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</si>
  <si>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</si>
  <si>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</si>
  <si>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</si>
  <si>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</si>
  <si>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</si>
  <si>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</si>
  <si>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</si>
  <si>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</si>
  <si>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</si>
  <si>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</si>
  <si>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</si>
  <si>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</si>
  <si>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</si>
  <si>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</si>
  <si>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</si>
  <si>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</si>
  <si>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</si>
  <si>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</si>
  <si>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</si>
  <si>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</si>
  <si>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</si>
  <si>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</si>
  <si>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</si>
  <si>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</si>
  <si>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</si>
  <si>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</si>
  <si>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</si>
  <si>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</si>
  <si>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</si>
  <si>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</si>
  <si>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</si>
  <si>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</si>
  <si>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</si>
  <si>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</si>
  <si>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</si>
  <si>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</si>
  <si>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</si>
  <si>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</si>
  <si>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</si>
  <si>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</si>
  <si>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</si>
  <si>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</si>
  <si>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</si>
  <si>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</si>
  <si>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</si>
  <si>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</si>
  <si>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</si>
  <si>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</si>
  <si>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</si>
  <si>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</si>
  <si>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</si>
  <si>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</si>
  <si>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</si>
  <si>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</si>
  <si>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</si>
  <si>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</si>
  <si>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</si>
  <si>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</si>
  <si>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</si>
  <si>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</si>
  <si>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</si>
  <si>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</si>
  <si>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</si>
  <si>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</si>
  <si>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</si>
  <si>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</si>
  <si>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</si>
  <si>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</si>
  <si>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</si>
  <si>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</si>
  <si>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</si>
  <si>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</si>
  <si>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</si>
  <si>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</si>
  <si>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</si>
  <si>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</si>
  <si>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</si>
  <si>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</si>
  <si>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</si>
  <si>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</si>
  <si>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</si>
  <si>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</si>
  <si>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</si>
  <si>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</si>
  <si>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</si>
  <si>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</si>
  <si>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</si>
  <si>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</si>
  <si>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</si>
  <si>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</si>
  <si>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</si>
  <si>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</si>
  <si>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</si>
  <si>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</si>
  <si>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</si>
  <si>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</si>
  <si>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</si>
  <si>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</si>
  <si>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</si>
  <si>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</si>
  <si>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</si>
  <si>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</si>
  <si>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</si>
  <si>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</si>
  <si>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</si>
  <si>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</si>
  <si>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</si>
  <si>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</si>
  <si>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</si>
  <si>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</si>
  <si>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</si>
  <si>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</si>
  <si>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</si>
  <si>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</si>
  <si>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</si>
  <si>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</si>
  <si>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</si>
  <si>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</si>
  <si>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</si>
  <si>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</si>
  <si>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</si>
  <si>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</si>
  <si>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</si>
  <si>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</si>
  <si>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</si>
  <si>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</si>
  <si>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</si>
  <si>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</si>
  <si>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</si>
  <si>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</si>
  <si>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</si>
  <si>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</si>
  <si>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</si>
  <si>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</si>
  <si>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</si>
  <si>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</si>
  <si>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</si>
  <si>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</si>
  <si>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</si>
  <si>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</si>
  <si>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</si>
  <si>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</si>
  <si>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</si>
  <si>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</si>
  <si>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</si>
  <si>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</si>
  <si>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</si>
  <si>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</si>
  <si>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</si>
  <si>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</si>
  <si>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</si>
  <si>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</si>
  <si>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</si>
  <si>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</si>
  <si>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</si>
  <si>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</si>
  <si>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</si>
  <si>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</si>
  <si>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</si>
  <si>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</si>
  <si>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</si>
  <si>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</si>
  <si>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</si>
  <si>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</si>
  <si>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</si>
  <si>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</si>
  <si>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</si>
  <si>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</si>
  <si>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</si>
  <si>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</si>
  <si>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</si>
  <si>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</si>
  <si>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</si>
  <si>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</si>
  <si>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</si>
  <si>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</si>
  <si>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</si>
  <si>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</si>
  <si>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</si>
  <si>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</si>
  <si>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</si>
  <si>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</si>
  <si>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</si>
  <si>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</si>
  <si>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</si>
  <si>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</si>
  <si>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</si>
  <si>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</si>
  <si>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</si>
  <si>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</si>
  <si>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</si>
  <si>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</si>
  <si>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</si>
  <si>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</si>
  <si>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</si>
  <si>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</si>
  <si>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</si>
  <si>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</si>
  <si>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</si>
  <si>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</si>
  <si>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</si>
  <si>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</si>
  <si>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</si>
  <si>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</si>
  <si>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</si>
  <si>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</si>
  <si>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</si>
  <si>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</si>
  <si>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</si>
  <si>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</si>
  <si>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</si>
  <si>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</si>
  <si>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</si>
  <si>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</si>
  <si>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</si>
  <si>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</si>
  <si>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</si>
  <si>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</si>
  <si>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</si>
  <si>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</si>
  <si>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</si>
  <si>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</si>
  <si>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</si>
  <si>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</si>
  <si>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</si>
  <si>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</si>
  <si>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</si>
  <si>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</si>
  <si>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</si>
  <si>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</si>
  <si>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</si>
  <si>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</si>
  <si>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</si>
  <si>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</si>
  <si>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</si>
  <si>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</si>
  <si>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</si>
  <si>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</si>
  <si>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</si>
  <si>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</si>
  <si>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</si>
  <si>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</si>
  <si>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</si>
  <si>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</si>
  <si>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</si>
  <si>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</si>
  <si>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</si>
  <si>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</si>
  <si>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</si>
  <si>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</si>
  <si>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</si>
  <si>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</si>
  <si>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</si>
  <si>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</si>
  <si>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</si>
  <si>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</si>
  <si>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</si>
  <si>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</si>
  <si>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</si>
  <si>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</si>
  <si>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</si>
  <si>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</si>
  <si>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</si>
  <si>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</si>
  <si>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</si>
  <si>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</si>
  <si>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</si>
  <si>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</si>
  <si>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</si>
  <si>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</si>
  <si>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</si>
  <si>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</si>
  <si>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</si>
  <si>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</si>
  <si>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</si>
  <si>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</si>
  <si>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</si>
  <si>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</si>
  <si>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</si>
  <si>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</si>
  <si>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</si>
  <si>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</si>
  <si>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</si>
  <si>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</si>
  <si>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</si>
  <si>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</si>
  <si>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</si>
  <si>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</si>
  <si>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</si>
  <si>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</si>
  <si>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</si>
  <si>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</si>
  <si>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</si>
  <si>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</si>
  <si>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</si>
  <si>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</si>
  <si>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</si>
  <si>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</si>
  <si>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</si>
  <si>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</si>
  <si>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</si>
  <si>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</si>
  <si>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</si>
  <si>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</si>
  <si>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</si>
  <si>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</si>
  <si>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</si>
  <si>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</si>
  <si>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</si>
  <si>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</si>
  <si>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</si>
  <si>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</si>
  <si>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</si>
  <si>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</si>
  <si>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</si>
  <si>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</si>
  <si>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</si>
  <si>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</si>
  <si>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</si>
  <si>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</si>
  <si>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</si>
  <si>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</si>
  <si>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</si>
  <si>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</si>
  <si>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</si>
  <si>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</si>
  <si>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</si>
  <si>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</si>
  <si>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</si>
  <si>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</si>
  <si>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</si>
  <si>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</si>
  <si>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</si>
  <si>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</si>
  <si>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</si>
  <si>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</si>
  <si>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</si>
  <si>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</si>
  <si>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</si>
  <si>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</si>
  <si>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</si>
  <si>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</si>
  <si>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</si>
  <si>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</si>
  <si>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</si>
  <si>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</si>
  <si>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</si>
  <si>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</si>
  <si>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</si>
  <si>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</si>
  <si>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</si>
  <si>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</si>
  <si>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</si>
  <si>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</si>
  <si>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</si>
  <si>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</si>
  <si>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</si>
  <si>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</si>
  <si>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</si>
  <si>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</si>
  <si>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</si>
  <si>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</si>
  <si>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</si>
  <si>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</si>
  <si>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</si>
  <si>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</si>
  <si>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</si>
  <si>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</si>
  <si>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</si>
  <si>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</si>
  <si>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</si>
  <si>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</si>
  <si>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</si>
  <si>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</si>
  <si>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</si>
  <si>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</si>
  <si>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</si>
  <si>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</si>
  <si>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</si>
  <si>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</si>
  <si>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</si>
  <si>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</si>
  <si>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</si>
  <si>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</si>
  <si>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</si>
  <si>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</si>
  <si>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</si>
  <si>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</si>
  <si>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</si>
  <si>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</si>
  <si>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</si>
  <si>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</si>
  <si>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</si>
  <si>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</si>
  <si>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</si>
  <si>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</si>
  <si>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</si>
  <si>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</si>
  <si>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</si>
  <si>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</si>
  <si>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</si>
  <si>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</si>
  <si>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</si>
  <si>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</si>
  <si>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</si>
  <si>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</si>
  <si>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</si>
  <si>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</si>
  <si>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</si>
  <si>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</si>
  <si>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</si>
  <si>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</si>
  <si>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</si>
  <si>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</si>
  <si>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</si>
  <si>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</si>
  <si>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</si>
  <si>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</si>
  <si>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</si>
  <si>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</si>
  <si>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</si>
  <si>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</si>
  <si>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</si>
  <si>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</si>
  <si>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</si>
  <si>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</si>
  <si>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</si>
  <si>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</si>
  <si>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</si>
  <si>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</si>
  <si>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</si>
  <si>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</si>
  <si>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</si>
  <si>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</si>
  <si>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</si>
  <si>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</si>
  <si>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</si>
  <si>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</si>
  <si>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</si>
  <si>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</si>
  <si>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</si>
  <si>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</si>
  <si>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</si>
  <si>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</si>
  <si>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</si>
  <si>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</si>
  <si>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</si>
  <si>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</si>
  <si>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</si>
  <si>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</si>
  <si>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</si>
  <si>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</si>
  <si>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</si>
  <si>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</si>
  <si>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</si>
  <si>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</si>
  <si>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</si>
  <si>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</si>
  <si>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</si>
  <si>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</si>
  <si>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</si>
  <si>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</si>
  <si>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</si>
  <si>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</si>
  <si>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</si>
  <si>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</si>
  <si>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</si>
  <si>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</si>
  <si>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</si>
  <si>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</si>
  <si>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</si>
  <si>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</si>
  <si>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</si>
  <si>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</si>
  <si>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</si>
  <si>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</si>
  <si>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</si>
  <si>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</si>
  <si>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</si>
  <si>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</si>
  <si>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</si>
  <si>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</si>
  <si>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</si>
  <si>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</si>
  <si>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</si>
  <si>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</si>
  <si>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</si>
  <si>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</si>
  <si>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</si>
  <si>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</si>
  <si>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</si>
  <si>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</si>
  <si>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</si>
  <si>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</si>
  <si>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</si>
  <si>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</si>
  <si>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</si>
  <si>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</si>
  <si>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</si>
  <si>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</si>
  <si>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</si>
  <si>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</si>
  <si>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</si>
  <si>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</si>
  <si>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</si>
  <si>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</si>
  <si>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</si>
  <si>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</si>
  <si>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</si>
  <si>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</si>
  <si>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</si>
  <si>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</si>
  <si>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</si>
  <si>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</si>
  <si>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</si>
  <si>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</si>
  <si>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</si>
  <si>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</si>
  <si>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</si>
  <si>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</si>
  <si>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</si>
  <si>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</si>
  <si>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</si>
  <si>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</si>
  <si>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</si>
  <si>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</si>
  <si>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</si>
  <si>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</si>
  <si>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</si>
  <si>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</si>
  <si>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</si>
  <si>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</si>
  <si>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</si>
  <si>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</si>
  <si>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</si>
  <si>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</si>
  <si>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</si>
  <si>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</si>
  <si>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</si>
  <si>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</si>
  <si>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</si>
  <si>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</si>
  <si>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</si>
  <si>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</si>
  <si>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</si>
  <si>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</si>
  <si>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</si>
  <si>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</si>
  <si>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</si>
  <si>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</si>
  <si>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</si>
  <si>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</si>
  <si>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</si>
  <si>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</si>
  <si>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</si>
  <si>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</si>
  <si>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</si>
  <si>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</si>
  <si>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</si>
  <si>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</si>
  <si>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</si>
  <si>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</si>
  <si>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</si>
  <si>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</si>
  <si>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</si>
  <si>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</si>
  <si>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</si>
  <si>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</si>
  <si>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</si>
  <si>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</si>
  <si>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</si>
  <si>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</si>
  <si>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</si>
  <si>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</si>
  <si>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</si>
  <si>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</si>
  <si>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</si>
  <si>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</si>
  <si>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</si>
  <si>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</si>
  <si>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</si>
  <si>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</si>
  <si>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</si>
  <si>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</si>
  <si>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</si>
  <si>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</si>
  <si>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</si>
  <si>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</si>
  <si>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</si>
  <si>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</si>
  <si>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</si>
  <si>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</si>
  <si>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</si>
  <si>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</si>
  <si>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</si>
  <si>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</si>
  <si>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</si>
  <si>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</si>
  <si>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</si>
  <si>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</si>
  <si>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</si>
  <si>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</si>
  <si>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</si>
  <si>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</si>
  <si>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</si>
  <si>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</si>
  <si>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</si>
  <si>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</si>
  <si>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</si>
  <si>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</si>
  <si>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</si>
  <si>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</si>
  <si>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</si>
  <si>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</si>
  <si>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</si>
  <si>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</si>
  <si>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</si>
  <si>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</si>
  <si>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</si>
  <si>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</si>
  <si>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</si>
  <si>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</si>
  <si>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</si>
  <si>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</si>
  <si>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</si>
  <si>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</si>
  <si>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</si>
  <si>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</si>
  <si>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</si>
  <si>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</si>
  <si>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</si>
  <si>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</si>
  <si>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</si>
  <si>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</si>
  <si>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</si>
  <si>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</si>
  <si>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</si>
  <si>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</si>
  <si>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</si>
  <si>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</si>
  <si>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</si>
  <si>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</si>
  <si>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</si>
  <si>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</si>
  <si>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</si>
  <si>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</si>
  <si>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</si>
  <si>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</si>
  <si>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</si>
  <si>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</si>
  <si>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</si>
  <si>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</si>
  <si>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</si>
  <si>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</si>
  <si>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</si>
  <si>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</si>
  <si>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</si>
  <si>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</si>
  <si>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</si>
  <si>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</si>
  <si>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</si>
  <si>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</si>
  <si>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</si>
  <si>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</si>
  <si>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</si>
  <si>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</si>
  <si>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</si>
  <si>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</si>
  <si>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</si>
  <si>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</si>
  <si>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</si>
  <si>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</si>
  <si>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</si>
  <si>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</si>
  <si>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</si>
  <si>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</si>
  <si>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</si>
  <si>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</si>
  <si>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</si>
  <si>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</si>
  <si>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</si>
  <si>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</si>
  <si>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</si>
  <si>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</si>
  <si>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</si>
  <si>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</si>
  <si>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</si>
  <si>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</si>
  <si>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</si>
  <si>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</si>
  <si>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</si>
  <si>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</si>
  <si>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</si>
  <si>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</si>
  <si>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</si>
  <si>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</si>
  <si>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</si>
  <si>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</si>
  <si>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</si>
  <si>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</si>
  <si>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</si>
  <si>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</si>
  <si>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</si>
  <si>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</si>
  <si>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</si>
  <si>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</si>
  <si>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</si>
  <si>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</si>
  <si>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</si>
  <si>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</si>
  <si>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</si>
  <si>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</si>
  <si>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</si>
  <si>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</si>
  <si>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</si>
  <si>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</si>
  <si>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</si>
  <si>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</si>
  <si>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</si>
  <si>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</si>
  <si>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</si>
  <si>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</si>
  <si>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</si>
  <si>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</si>
  <si>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</si>
  <si>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</si>
  <si>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</si>
  <si>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</si>
  <si>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</si>
  <si>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</si>
  <si>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</si>
  <si>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</si>
  <si>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</si>
  <si>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</si>
  <si>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</si>
  <si>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</si>
  <si>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</si>
  <si>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</si>
  <si>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</si>
  <si>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</si>
  <si>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</si>
  <si>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</si>
  <si>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</si>
  <si>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</si>
  <si>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</si>
  <si>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</si>
  <si>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</si>
  <si>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</si>
  <si>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</si>
  <si>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</si>
  <si>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</si>
  <si>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</si>
  <si>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</si>
  <si>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</si>
  <si>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</si>
  <si>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</si>
  <si>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</si>
  <si>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</si>
  <si>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</si>
  <si>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</si>
  <si>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</si>
  <si>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</si>
  <si>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</si>
  <si>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</si>
  <si>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</si>
  <si>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</si>
  <si>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</si>
  <si>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</si>
  <si>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</si>
  <si>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</si>
  <si>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</si>
  <si>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</si>
  <si>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</si>
  <si>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</si>
  <si>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</si>
  <si>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</si>
  <si>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</si>
  <si>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</si>
  <si>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</si>
  <si>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</si>
  <si>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</si>
  <si>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</si>
  <si>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</si>
  <si>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</si>
  <si>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</si>
  <si>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</si>
  <si>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</si>
  <si>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</si>
  <si>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</si>
  <si>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</si>
  <si>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</si>
  <si>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</si>
  <si>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</si>
  <si>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</si>
  <si>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</si>
  <si>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</si>
  <si>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</si>
  <si>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</si>
  <si>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</si>
  <si>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</si>
  <si>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</si>
  <si>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</si>
  <si>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</si>
  <si>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</si>
  <si>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</si>
  <si>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</si>
  <si>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</si>
  <si>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</si>
  <si>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</si>
  <si>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</si>
  <si>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</si>
  <si>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</si>
  <si>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</si>
  <si>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</si>
  <si>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</si>
  <si>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</si>
  <si>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</si>
  <si>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</si>
  <si>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</si>
  <si>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</si>
  <si>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</si>
  <si>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</si>
  <si>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</si>
  <si>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</si>
  <si>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</si>
  <si>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</si>
  <si>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</si>
  <si>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</si>
  <si>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</si>
  <si>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</si>
  <si>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</si>
  <si>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</si>
  <si>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</si>
  <si>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</si>
  <si>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</si>
  <si>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</si>
  <si>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</si>
  <si>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</si>
  <si>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</si>
  <si>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</si>
  <si>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</si>
  <si>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</si>
  <si>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</si>
  <si>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</si>
  <si>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</si>
  <si>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</si>
  <si>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</si>
  <si>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</si>
  <si>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</si>
  <si>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</si>
  <si>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</si>
  <si>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</si>
  <si>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</si>
  <si>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</si>
  <si>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</si>
  <si>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</si>
  <si>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</si>
  <si>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</si>
  <si>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</si>
  <si>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</si>
  <si>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</si>
  <si>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</si>
  <si>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</si>
  <si>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</si>
  <si>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</si>
  <si>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</si>
  <si>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</si>
  <si>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</si>
  <si>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</si>
  <si>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</si>
  <si>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</si>
  <si>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</si>
  <si>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</si>
  <si>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</si>
  <si>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</si>
  <si>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</si>
  <si>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</si>
  <si>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</si>
  <si>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</si>
  <si>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</si>
  <si>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</si>
  <si>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</si>
  <si>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</si>
  <si>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</si>
  <si>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</si>
  <si>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</si>
  <si>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</si>
  <si>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</si>
  <si>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</si>
  <si>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</si>
  <si>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</si>
  <si>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</si>
  <si>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</si>
  <si>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</si>
  <si>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</si>
  <si>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</si>
  <si>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</si>
  <si>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</si>
  <si>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</si>
  <si>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</si>
  <si>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</si>
  <si>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</si>
  <si>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</si>
  <si>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</si>
  <si>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</si>
  <si>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</si>
  <si>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</si>
  <si>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</si>
  <si>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</si>
  <si>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</si>
  <si>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</si>
  <si>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</si>
  <si>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</si>
  <si>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</si>
  <si>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</si>
  <si>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</si>
  <si>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</si>
  <si>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</si>
  <si>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</si>
  <si>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</si>
  <si>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</si>
  <si>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</si>
  <si>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</si>
  <si>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</si>
  <si>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</si>
  <si>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</si>
  <si>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</si>
  <si>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</si>
  <si>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</si>
  <si>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</si>
  <si>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</si>
  <si>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</si>
  <si>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</si>
  <si>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</si>
  <si>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</si>
  <si>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</si>
  <si>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</si>
  <si>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</si>
  <si>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</si>
  <si>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</si>
  <si>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</si>
  <si>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</si>
  <si>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</si>
  <si>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</si>
  <si>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</si>
  <si>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</si>
  <si>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</si>
  <si>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</si>
  <si>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</si>
  <si>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</si>
  <si>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</si>
  <si>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</si>
  <si>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</si>
  <si>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</si>
  <si>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</si>
  <si>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</si>
  <si>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</si>
  <si>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</si>
  <si>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</si>
  <si>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</si>
  <si>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</si>
  <si>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</si>
  <si>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</si>
  <si>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</si>
  <si>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</si>
  <si>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</si>
  <si>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</si>
  <si>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</si>
  <si>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</si>
  <si>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</si>
  <si>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</si>
  <si>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</si>
  <si>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</si>
  <si>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</si>
  <si>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</si>
  <si>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</si>
  <si>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</si>
  <si>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</si>
  <si>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</si>
  <si>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</si>
  <si>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</si>
  <si>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</si>
  <si>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</si>
  <si>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</si>
  <si>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</si>
  <si>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</si>
  <si>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</si>
  <si>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</si>
  <si>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</si>
  <si>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</si>
  <si>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</si>
  <si>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</si>
  <si>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</si>
  <si>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</si>
  <si>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</si>
  <si>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</si>
  <si>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</si>
  <si>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</si>
  <si>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</si>
  <si>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</si>
  <si>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</si>
  <si>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</si>
  <si>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</si>
  <si>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</si>
  <si>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</si>
  <si>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</si>
  <si>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</si>
  <si>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</si>
  <si>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</si>
  <si>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</si>
  <si>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</si>
  <si>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</si>
  <si>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</si>
  <si>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</si>
  <si>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</si>
  <si>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</si>
  <si>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</si>
  <si>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</si>
  <si>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</si>
  <si>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</si>
  <si>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</si>
  <si>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</si>
  <si>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</si>
  <si>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</si>
  <si>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</si>
  <si>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</si>
  <si>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</si>
  <si>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</si>
  <si>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</si>
  <si>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</si>
  <si>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</si>
  <si>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</si>
  <si>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</si>
  <si>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</si>
  <si>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</si>
  <si>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</si>
  <si>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</si>
  <si>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</si>
  <si>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</si>
  <si>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</si>
  <si>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</si>
  <si>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</si>
  <si>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</si>
  <si>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</si>
  <si>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</si>
  <si>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</si>
  <si>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</si>
  <si>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</si>
  <si>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</si>
  <si>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</si>
  <si>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</si>
  <si>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</si>
  <si>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</si>
  <si>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</si>
  <si>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</si>
  <si>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</si>
  <si>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</si>
  <si>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</si>
  <si>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</si>
  <si>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</si>
  <si>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</si>
  <si>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</si>
  <si>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</si>
  <si>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</si>
  <si>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</si>
  <si>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</si>
  <si>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</si>
  <si>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</si>
  <si>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</si>
  <si>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</si>
  <si>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</si>
  <si>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</si>
  <si>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</si>
  <si>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</si>
  <si>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</si>
  <si>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</si>
  <si>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</si>
  <si>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</si>
  <si>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</si>
  <si>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</si>
  <si>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</si>
  <si>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</si>
  <si>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</si>
  <si>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</si>
  <si>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</si>
  <si>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</si>
  <si>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</si>
  <si>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</si>
  <si>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</si>
  <si>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</si>
  <si>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</si>
  <si>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</si>
  <si>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</si>
  <si>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</si>
  <si>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</si>
  <si>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</si>
  <si>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</si>
  <si>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</si>
  <si>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</si>
  <si>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</si>
  <si>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</si>
  <si>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</si>
  <si>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</si>
  <si>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</si>
  <si>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</si>
  <si>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</si>
  <si>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</si>
  <si>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</si>
  <si>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</si>
  <si>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</si>
  <si>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</si>
  <si>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</si>
  <si>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</si>
  <si>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</si>
  <si>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</si>
  <si>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</si>
  <si>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</si>
  <si>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</si>
  <si>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</si>
  <si>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</si>
  <si>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</si>
  <si>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</si>
  <si>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</si>
  <si>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</si>
  <si>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</si>
  <si>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</si>
  <si>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</si>
  <si>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</si>
  <si>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</si>
  <si>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</si>
  <si>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</si>
  <si>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</si>
  <si>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</si>
  <si>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</si>
  <si>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</si>
  <si>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</si>
  <si>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</si>
  <si>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</si>
  <si>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</si>
  <si>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</si>
  <si>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</si>
  <si>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</si>
  <si>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</si>
  <si>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</si>
  <si>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</si>
  <si>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</si>
  <si>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</si>
  <si>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</si>
  <si>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</si>
  <si>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</si>
  <si>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</si>
  <si>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</si>
  <si>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</si>
  <si>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</si>
  <si>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</si>
  <si>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</si>
  <si>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</si>
  <si>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</si>
  <si>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</si>
  <si>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</si>
  <si>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</si>
  <si>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</si>
  <si>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</si>
  <si>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</si>
  <si>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</si>
  <si>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</si>
  <si>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</si>
  <si>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</si>
  <si>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</si>
  <si>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</si>
  <si>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</si>
  <si>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</si>
  <si>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</si>
  <si>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</si>
  <si>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</si>
  <si>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</si>
  <si>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</si>
  <si>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</si>
  <si>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</si>
  <si>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</si>
  <si>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</si>
  <si>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</si>
  <si>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</si>
  <si>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</si>
  <si>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</si>
  <si>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</si>
  <si>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</si>
  <si>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</si>
  <si>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</si>
  <si>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</si>
  <si>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</si>
  <si>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</si>
  <si>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</si>
  <si>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</si>
  <si>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</si>
  <si>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</si>
  <si>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</si>
  <si>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</si>
  <si>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</si>
  <si>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</si>
  <si>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</si>
  <si>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</si>
  <si>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</si>
  <si>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</si>
  <si>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</si>
  <si>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</si>
  <si>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</si>
  <si>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</si>
  <si>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</si>
  <si>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</si>
  <si>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</si>
  <si>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</si>
  <si>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</si>
  <si>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</si>
  <si>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</si>
  <si>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</si>
  <si>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</si>
  <si>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</si>
  <si>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</si>
  <si>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</si>
  <si>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</si>
  <si>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</si>
  <si>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</si>
  <si>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</si>
  <si>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</si>
  <si>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</si>
  <si>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</si>
  <si>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</si>
  <si>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</si>
  <si>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</si>
  <si>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</si>
  <si>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</si>
  <si>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</si>
  <si>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</si>
  <si>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</si>
  <si>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</si>
  <si>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</si>
  <si>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</si>
  <si>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</si>
  <si>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</si>
  <si>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</si>
  <si>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</si>
  <si>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</si>
  <si>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</si>
  <si>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</si>
  <si>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</si>
  <si>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</si>
  <si>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</si>
  <si>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</si>
  <si>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</si>
  <si>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</si>
  <si>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</si>
  <si>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</si>
  <si>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</si>
  <si>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</si>
  <si>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</si>
  <si>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</si>
  <si>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</si>
  <si>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</si>
  <si>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</si>
  <si>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</si>
  <si>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</si>
  <si>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</si>
  <si>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</si>
  <si>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</si>
  <si>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</si>
  <si>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</si>
  <si>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</si>
  <si>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</si>
  <si>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</si>
  <si>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</si>
  <si>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</si>
  <si>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</si>
  <si>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</si>
  <si>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</si>
  <si>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</si>
  <si>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</si>
  <si>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</si>
  <si>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</si>
  <si>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</si>
  <si>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</si>
  <si>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</si>
  <si>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</si>
  <si>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</si>
  <si>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</si>
  <si>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</si>
  <si>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</si>
  <si>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</si>
  <si>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</si>
  <si>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</si>
  <si>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</si>
  <si>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</si>
  <si>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</si>
  <si>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</si>
  <si>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</si>
  <si>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</si>
  <si>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</si>
  <si>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</si>
  <si>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</si>
  <si>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</si>
  <si>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</si>
  <si>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</si>
  <si>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</si>
  <si>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</si>
  <si>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</si>
  <si>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</si>
  <si>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</si>
  <si>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</si>
  <si>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</si>
  <si>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</si>
  <si>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</si>
  <si>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</si>
  <si>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</si>
  <si>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</si>
  <si>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</si>
  <si>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</si>
  <si>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</si>
  <si>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</si>
  <si>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</si>
  <si>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</si>
  <si>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</si>
  <si>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</si>
  <si>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</si>
  <si>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</si>
  <si>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</si>
  <si>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</si>
  <si>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</si>
  <si>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</si>
  <si>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</si>
  <si>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</si>
  <si>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</si>
  <si>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</si>
  <si>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</si>
  <si>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</si>
  <si>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</si>
  <si>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</si>
  <si>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</si>
  <si>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</si>
  <si>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</si>
  <si>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</si>
  <si>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</si>
  <si>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</si>
  <si>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</si>
  <si>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</si>
  <si>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</si>
  <si>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</si>
  <si>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</si>
  <si>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</si>
  <si>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</si>
  <si>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</si>
  <si>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</si>
  <si>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</si>
  <si>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</si>
  <si>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</si>
  <si>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</si>
  <si>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</si>
  <si>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</si>
  <si>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</si>
  <si>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</si>
  <si>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</si>
  <si>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</si>
  <si>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</si>
  <si>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</si>
  <si>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</si>
  <si>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</si>
  <si>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</si>
  <si>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</si>
  <si>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</si>
  <si>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</si>
  <si>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</si>
  <si>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</si>
  <si>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</si>
  <si>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</si>
  <si>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</si>
  <si>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</si>
  <si>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</si>
  <si>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</si>
  <si>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</si>
  <si>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</si>
  <si>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</si>
  <si>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</si>
  <si>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</si>
  <si>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</si>
  <si>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</si>
  <si>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</si>
  <si>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</si>
  <si>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</si>
  <si>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</si>
  <si>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</si>
  <si>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</si>
  <si>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</si>
  <si>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</si>
  <si>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</si>
  <si>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</si>
  <si>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</si>
  <si>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</si>
  <si>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</si>
  <si>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</si>
  <si>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</si>
  <si>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</si>
  <si>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</si>
  <si>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</si>
  <si>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</si>
  <si>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</si>
  <si>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</si>
  <si>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</si>
  <si>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</si>
  <si>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</si>
  <si>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</si>
  <si>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</si>
  <si>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</si>
  <si>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</si>
  <si>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</si>
  <si>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</si>
  <si>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</si>
  <si>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</si>
  <si>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</si>
  <si>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</si>
  <si>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</si>
  <si>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</si>
  <si>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</si>
  <si>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</si>
  <si>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</si>
  <si>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</si>
  <si>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</si>
  <si>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</si>
  <si>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</si>
  <si>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</si>
  <si>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</si>
  <si>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</si>
  <si>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</si>
  <si>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</si>
  <si>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</si>
  <si>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</si>
  <si>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</si>
  <si>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</si>
  <si>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</si>
  <si>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</si>
  <si>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</si>
  <si>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</si>
  <si>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</si>
  <si>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</si>
  <si>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</si>
  <si>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</si>
  <si>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</si>
  <si>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</si>
  <si>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</si>
  <si>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</si>
  <si>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</si>
  <si>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</si>
  <si>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</si>
  <si>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</si>
  <si>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</si>
  <si>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</si>
  <si>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</si>
  <si>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</si>
  <si>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</si>
  <si>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</si>
  <si>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</si>
  <si>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</si>
  <si>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</si>
  <si>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</si>
  <si>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</si>
  <si>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</si>
  <si>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</si>
  <si>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</si>
  <si>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</si>
  <si>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</si>
  <si>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</si>
  <si>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</si>
  <si>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</si>
  <si>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</si>
  <si>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</si>
  <si>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</si>
  <si>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</si>
  <si>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</si>
  <si>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</si>
  <si>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</si>
  <si>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</si>
  <si>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</si>
  <si>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</si>
  <si>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</si>
  <si>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</si>
  <si>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</si>
  <si>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</si>
  <si>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</si>
  <si>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</si>
  <si>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</si>
  <si>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</si>
  <si>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</si>
  <si>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</si>
  <si>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</si>
  <si>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</si>
  <si>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</si>
  <si>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</si>
  <si>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</si>
  <si>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</si>
  <si>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</si>
  <si>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</si>
  <si>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</si>
  <si>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</si>
  <si>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</si>
  <si>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</si>
  <si>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</si>
  <si>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</si>
  <si>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</si>
  <si>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</si>
  <si>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</si>
  <si>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</si>
  <si>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</si>
  <si>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</si>
  <si>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</si>
  <si>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</si>
  <si>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</si>
  <si>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</si>
  <si>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</si>
  <si>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</si>
  <si>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</si>
  <si>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</si>
  <si>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</si>
  <si>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</si>
  <si>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</si>
  <si>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</si>
  <si>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</si>
  <si>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</si>
  <si>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</si>
  <si>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</si>
  <si>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</si>
  <si>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</si>
  <si>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</si>
  <si>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</si>
  <si>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</si>
  <si>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</si>
  <si>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</si>
  <si>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</si>
  <si>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</si>
  <si>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</si>
  <si>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</si>
  <si>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</si>
  <si>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</si>
  <si>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</si>
  <si>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</si>
  <si>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</si>
  <si>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</si>
  <si>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</si>
  <si>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</si>
  <si>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</si>
  <si>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</si>
  <si>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</si>
  <si>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</si>
  <si>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</si>
  <si>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</si>
  <si>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</si>
  <si>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</si>
  <si>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</si>
  <si>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</si>
  <si>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</si>
  <si>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</si>
  <si>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</si>
  <si>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</si>
  <si>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</si>
  <si>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</si>
  <si>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</si>
  <si>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</si>
  <si>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</si>
  <si>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</si>
  <si>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</si>
  <si>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</si>
  <si>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</si>
  <si>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</si>
  <si>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</si>
  <si>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</si>
  <si>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</si>
  <si>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</si>
  <si>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</si>
  <si>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</si>
  <si>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</si>
  <si>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</si>
  <si>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</si>
  <si>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</si>
  <si>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</si>
  <si>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</si>
  <si>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</si>
  <si>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</si>
  <si>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</si>
  <si>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</si>
  <si>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</si>
  <si>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</si>
  <si>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</si>
  <si>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</si>
  <si>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</si>
  <si>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</si>
  <si>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</si>
  <si>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</si>
  <si>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</si>
  <si>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</si>
  <si>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</si>
  <si>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</si>
  <si>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</si>
  <si>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</si>
  <si>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</si>
  <si>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</si>
  <si>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</si>
  <si>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</si>
  <si>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</si>
  <si>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</si>
  <si>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</si>
  <si>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</si>
  <si>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</si>
  <si>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</si>
  <si>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</si>
  <si>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</si>
  <si>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</si>
  <si>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</si>
  <si>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</si>
  <si>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</si>
  <si>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</si>
  <si>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</si>
  <si>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</si>
  <si>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</si>
  <si>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</si>
  <si>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</si>
  <si>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</si>
  <si>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</si>
  <si>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</si>
  <si>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</si>
  <si>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</si>
  <si>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</si>
  <si>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</si>
  <si>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</si>
  <si>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</si>
  <si>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</si>
  <si>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</si>
  <si>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</si>
  <si>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</si>
  <si>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</si>
  <si>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</si>
  <si>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</si>
  <si>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</si>
  <si>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</si>
  <si>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</si>
  <si>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</si>
  <si>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</si>
  <si>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</si>
  <si>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</si>
  <si>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</si>
  <si>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</si>
  <si>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</si>
  <si>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</si>
  <si>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</si>
  <si>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</si>
  <si>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</si>
  <si>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</si>
  <si>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</si>
  <si>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</si>
  <si>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</si>
  <si>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</si>
  <si>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</si>
  <si>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</si>
  <si>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</si>
  <si>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</si>
  <si>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</si>
  <si>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</si>
  <si>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</si>
  <si>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</si>
  <si>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</si>
  <si>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</si>
  <si>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</si>
  <si>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</si>
  <si>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</si>
  <si>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</si>
  <si>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</si>
  <si>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</si>
  <si>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</si>
  <si>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</si>
  <si>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</si>
  <si>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</si>
  <si>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</si>
  <si>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</si>
  <si>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</si>
  <si>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</si>
  <si>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</si>
  <si>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</si>
  <si>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</si>
  <si>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</si>
  <si>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</si>
  <si>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</si>
  <si>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</si>
  <si>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</si>
  <si>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</si>
  <si>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</si>
  <si>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</si>
  <si>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</si>
  <si>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</si>
  <si>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</si>
  <si>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</si>
  <si>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</si>
  <si>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</si>
  <si>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</si>
  <si>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</si>
  <si>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</si>
  <si>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</si>
  <si>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</si>
  <si>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</si>
  <si>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</si>
  <si>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</si>
  <si>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</si>
  <si>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</si>
  <si>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</si>
  <si>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</si>
  <si>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</si>
  <si>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</si>
  <si>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</si>
  <si>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</si>
  <si>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</si>
  <si>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</si>
  <si>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</si>
  <si>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</si>
  <si>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</si>
  <si>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</si>
  <si>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</si>
  <si>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</si>
  <si>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</si>
  <si>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</si>
  <si>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</si>
  <si>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</si>
  <si>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</si>
  <si>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</si>
  <si>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</si>
  <si>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</si>
  <si>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</si>
  <si>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</si>
  <si>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</si>
  <si>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</si>
  <si>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</si>
  <si>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</si>
  <si>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</si>
  <si>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</si>
  <si>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</si>
  <si>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</si>
  <si>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</si>
  <si>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</si>
  <si>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</si>
  <si>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</si>
  <si>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</si>
  <si>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</si>
  <si>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</si>
  <si>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</si>
  <si>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</si>
  <si>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</si>
  <si>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</si>
  <si>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</si>
  <si>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</si>
  <si>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</si>
  <si>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</si>
  <si>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</si>
  <si>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</si>
  <si>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</si>
  <si>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</si>
  <si>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</si>
  <si>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</si>
  <si>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</si>
  <si>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</si>
  <si>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</si>
  <si>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</si>
  <si>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</si>
  <si>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</si>
  <si>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</si>
  <si>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</si>
  <si>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</si>
  <si>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</si>
  <si>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</si>
  <si>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</si>
  <si>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</si>
  <si>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</si>
  <si>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</si>
  <si>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</si>
  <si>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</si>
  <si>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</si>
  <si>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</si>
  <si>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</si>
  <si>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</si>
  <si>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</si>
  <si>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</si>
  <si>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</si>
  <si>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</si>
  <si>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</si>
  <si>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</si>
  <si>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</si>
  <si>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</si>
  <si>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</si>
  <si>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</si>
  <si>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</si>
  <si>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</si>
  <si>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</si>
  <si>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</si>
  <si>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</si>
  <si>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</si>
  <si>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</si>
  <si>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</si>
  <si>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</si>
  <si>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</si>
  <si>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</si>
  <si>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</si>
  <si>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</si>
  <si>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</si>
  <si>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</si>
  <si>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</si>
  <si>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</si>
  <si>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</si>
  <si>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</si>
  <si>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</si>
  <si>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</si>
  <si>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</si>
  <si>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</si>
  <si>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</si>
  <si>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</si>
  <si>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</si>
  <si>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</si>
  <si>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</si>
  <si>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</si>
  <si>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</si>
  <si>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</si>
  <si>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</si>
  <si>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</si>
  <si>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</si>
  <si>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</si>
  <si>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</si>
  <si>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</si>
  <si>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</si>
  <si>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</si>
  <si>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</si>
  <si>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</si>
  <si>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</si>
  <si>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</si>
  <si>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</si>
  <si>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</si>
  <si>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</si>
  <si>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</si>
  <si>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</si>
  <si>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</si>
  <si>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</si>
  <si>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</si>
  <si>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</si>
  <si>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</si>
  <si>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</si>
  <si>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</si>
  <si>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</si>
  <si>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</si>
  <si>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</si>
  <si>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</si>
  <si>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</si>
  <si>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</si>
  <si>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</si>
  <si>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</si>
  <si>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</si>
  <si>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</si>
  <si>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</si>
  <si>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</si>
  <si>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</si>
  <si>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</si>
  <si>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</si>
  <si>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</si>
  <si>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</si>
  <si>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</si>
  <si>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</si>
  <si>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</si>
  <si>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</si>
  <si>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</si>
  <si>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</si>
  <si>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</si>
  <si>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</si>
  <si>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</si>
  <si>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</si>
  <si>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</si>
  <si>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</si>
  <si>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</si>
  <si>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</si>
  <si>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</si>
  <si>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</si>
  <si>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</si>
  <si>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</si>
  <si>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</si>
  <si>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</si>
  <si>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</si>
  <si>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</si>
  <si>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</si>
  <si>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</si>
  <si>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</si>
  <si>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</si>
  <si>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</si>
  <si>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</si>
  <si>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</si>
  <si>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</si>
  <si>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</si>
  <si>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</si>
  <si>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</si>
  <si>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</si>
  <si>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</si>
  <si>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</si>
  <si>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</si>
  <si>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</si>
  <si>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</si>
  <si>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</si>
  <si>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</si>
  <si>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</si>
  <si>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</si>
  <si>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</si>
  <si>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</si>
  <si>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</si>
  <si>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</si>
  <si>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</si>
  <si>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</si>
  <si>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</si>
  <si>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</si>
  <si>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</si>
  <si>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</si>
  <si>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</si>
  <si>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</si>
  <si>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</si>
  <si>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</si>
  <si>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</si>
  <si>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</si>
  <si>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</si>
  <si>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</si>
  <si>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</si>
  <si>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</si>
  <si>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</si>
  <si>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</si>
  <si>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</si>
  <si>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</si>
  <si>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</si>
  <si>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</si>
  <si>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</si>
  <si>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</si>
  <si>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</si>
  <si>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</si>
  <si>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</si>
  <si>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</si>
  <si>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</si>
  <si>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</si>
  <si>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</si>
  <si>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</si>
  <si>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</si>
  <si>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</si>
  <si>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</si>
  <si>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</si>
  <si>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</si>
  <si>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</si>
  <si>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</si>
  <si>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</si>
  <si>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</si>
  <si>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</si>
  <si>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</si>
  <si>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</si>
  <si>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</si>
  <si>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</si>
  <si>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</si>
  <si>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</si>
  <si>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</si>
  <si>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</si>
  <si>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</si>
  <si>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</si>
  <si>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</si>
  <si>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</si>
  <si>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</si>
  <si>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</si>
  <si>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</si>
  <si>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</si>
  <si>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</si>
  <si>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</si>
  <si>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</si>
  <si>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</si>
  <si>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</si>
  <si>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</si>
  <si>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</si>
  <si>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</si>
  <si>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</si>
  <si>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</si>
  <si>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</si>
  <si>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</si>
  <si>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</si>
  <si>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</si>
  <si>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</si>
  <si>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</si>
  <si>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</si>
  <si>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</si>
  <si>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</si>
  <si>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</si>
  <si>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</si>
  <si>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</si>
  <si>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</si>
  <si>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</si>
  <si>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</si>
  <si>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</si>
  <si>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</si>
  <si>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</si>
  <si>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</si>
  <si>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</si>
  <si>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</si>
  <si>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</si>
  <si>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</si>
  <si>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</si>
  <si>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</si>
  <si>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</si>
  <si>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</si>
  <si>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</si>
  <si>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</si>
  <si>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</si>
  <si>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</si>
  <si>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</si>
  <si>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</si>
  <si>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</si>
  <si>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</si>
  <si>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</si>
  <si>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</si>
  <si>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</si>
  <si>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</si>
  <si>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</si>
  <si>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</si>
  <si>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</si>
  <si>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</si>
  <si>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</si>
  <si>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</si>
  <si>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</si>
  <si>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</si>
  <si>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</si>
  <si>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</si>
  <si>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</si>
  <si>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</si>
  <si>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</si>
  <si>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</si>
  <si>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</si>
  <si>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</si>
  <si>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</si>
  <si>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</si>
  <si>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</si>
  <si>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</si>
  <si>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</si>
  <si>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</si>
  <si>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</si>
  <si>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</si>
  <si>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</si>
  <si>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</si>
  <si>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</si>
  <si>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</si>
  <si>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</si>
  <si>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</si>
  <si>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</si>
  <si>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</si>
  <si>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</si>
  <si>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</si>
  <si>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</si>
  <si>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</si>
  <si>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</si>
  <si>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</si>
  <si>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</si>
  <si>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</si>
  <si>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</si>
  <si>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</si>
  <si>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</si>
  <si>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</si>
  <si>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</si>
  <si>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</si>
  <si>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</si>
  <si>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</si>
  <si>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</si>
  <si>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</si>
  <si>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</si>
  <si>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</si>
  <si>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</si>
  <si>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</si>
  <si>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</si>
  <si>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</si>
  <si>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</si>
  <si>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</si>
  <si>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</si>
  <si>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</si>
  <si>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</si>
  <si>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</si>
  <si>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</si>
  <si>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</si>
  <si>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</si>
  <si>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</si>
  <si>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</si>
  <si>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</si>
  <si>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</si>
  <si>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</si>
  <si>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</si>
  <si>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</si>
  <si>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</si>
  <si>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</si>
  <si>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</si>
  <si>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</si>
  <si>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</si>
  <si>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</si>
  <si>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</si>
  <si>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</si>
  <si>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</si>
  <si>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</si>
  <si>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</si>
  <si>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</si>
  <si>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</si>
  <si>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</si>
  <si>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</si>
  <si>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</si>
  <si>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</si>
  <si>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</si>
  <si>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</si>
  <si>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</si>
  <si>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</si>
  <si>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</si>
  <si>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</si>
  <si>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</si>
  <si>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</si>
  <si>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</si>
  <si>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</si>
  <si>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</si>
  <si>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</si>
  <si>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</si>
  <si>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</si>
  <si>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</si>
  <si>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</si>
  <si>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</si>
  <si>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</si>
  <si>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</si>
  <si>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</si>
  <si>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</si>
  <si>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</si>
  <si>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</si>
  <si>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</si>
  <si>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</si>
  <si>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</si>
  <si>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</si>
  <si>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</si>
  <si>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</si>
  <si>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</si>
  <si>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</si>
  <si>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</si>
  <si>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</si>
  <si>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</si>
  <si>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</si>
  <si>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</si>
  <si>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</si>
  <si>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</si>
  <si>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</si>
  <si>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</si>
  <si>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</si>
  <si>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</si>
  <si>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</si>
  <si>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</si>
  <si>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</si>
  <si>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</si>
  <si>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</si>
  <si>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</si>
  <si>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</si>
  <si>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</si>
  <si>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</si>
  <si>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</si>
  <si>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</si>
  <si>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</si>
  <si>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</si>
  <si>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</si>
  <si>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</si>
  <si>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</si>
  <si>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</si>
  <si>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</si>
  <si>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</si>
  <si>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</si>
  <si>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</si>
  <si>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</si>
  <si>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</si>
  <si>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</si>
  <si>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</si>
  <si>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</si>
  <si>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</si>
  <si>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</si>
  <si>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</si>
  <si>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</si>
  <si>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</si>
  <si>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</si>
  <si>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</si>
  <si>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</si>
  <si>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</si>
  <si>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</si>
  <si>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</si>
  <si>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</si>
  <si>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</si>
  <si>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</si>
  <si>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</si>
  <si>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</si>
  <si>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</si>
  <si>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</si>
  <si>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</si>
  <si>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</si>
  <si>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</si>
  <si>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</si>
  <si>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</si>
  <si>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</si>
  <si>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</si>
  <si>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</si>
  <si>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</si>
  <si>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</si>
  <si>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</si>
  <si>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</si>
  <si>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</si>
  <si>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</si>
  <si>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</si>
  <si>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</si>
  <si>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</si>
  <si>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</si>
  <si>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</si>
  <si>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</si>
  <si>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</si>
  <si>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</si>
  <si>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</si>
  <si>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</si>
  <si>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</si>
  <si>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</si>
  <si>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</si>
  <si>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</si>
  <si>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</si>
  <si>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</si>
  <si>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</si>
  <si>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</si>
  <si>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</si>
  <si>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</si>
  <si>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</si>
  <si>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</si>
  <si>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</si>
  <si>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</si>
  <si>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</si>
  <si>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</si>
  <si>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</si>
  <si>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</si>
  <si>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</si>
  <si>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</si>
  <si>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</si>
  <si>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</si>
  <si>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</si>
  <si>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</si>
  <si>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</si>
  <si>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</si>
  <si>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</si>
  <si>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</si>
  <si>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</si>
  <si>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</si>
  <si>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</si>
  <si>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</si>
  <si>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</si>
  <si>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</si>
  <si>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</si>
  <si>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</si>
  <si>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</si>
  <si>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</si>
  <si>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</si>
  <si>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</si>
  <si>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</si>
  <si>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</si>
  <si>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</si>
  <si>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</si>
  <si>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</si>
  <si>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</si>
  <si>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</si>
  <si>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</si>
  <si>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</si>
  <si>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</si>
  <si>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</si>
  <si>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</si>
  <si>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</si>
  <si>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</si>
  <si>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</si>
  <si>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</si>
  <si>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</si>
  <si>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</si>
  <si>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</si>
  <si>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</si>
  <si>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</si>
  <si>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</si>
  <si>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</si>
  <si>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</si>
  <si>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</si>
  <si>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</si>
  <si>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</si>
  <si>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</si>
  <si>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</si>
  <si>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</si>
  <si>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</si>
  <si>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</si>
  <si>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</si>
  <si>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</si>
  <si>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</si>
  <si>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</si>
  <si>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</si>
  <si>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</si>
  <si>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</si>
  <si>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</si>
  <si>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</si>
  <si>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</si>
  <si>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</si>
  <si>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</si>
  <si>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</si>
  <si>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</si>
  <si>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</si>
  <si>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</si>
  <si>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</si>
  <si>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</si>
  <si>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</si>
  <si>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</si>
  <si>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</si>
  <si>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</si>
  <si>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</si>
  <si>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</si>
  <si>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</si>
  <si>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</si>
  <si>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</si>
  <si>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</si>
  <si>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</si>
  <si>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</si>
  <si>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</si>
  <si>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</si>
  <si>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</si>
  <si>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</si>
  <si>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</si>
  <si>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</si>
  <si>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</si>
  <si>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</si>
  <si>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</si>
  <si>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</si>
  <si>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</si>
  <si>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</si>
  <si>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</si>
  <si>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</si>
  <si>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</si>
  <si>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</si>
  <si>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</si>
  <si>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</si>
  <si>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</si>
  <si>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</si>
  <si>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</si>
  <si>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</si>
  <si>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</si>
  <si>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</si>
  <si>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</si>
  <si>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</si>
  <si>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</si>
  <si>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</si>
  <si>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</si>
  <si>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</si>
  <si>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</si>
  <si>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</si>
  <si>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</si>
  <si>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</si>
  <si>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</si>
  <si>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</si>
  <si>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</si>
  <si>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</si>
  <si>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</si>
  <si>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</si>
  <si>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</si>
  <si>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</si>
  <si>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</si>
  <si>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</si>
  <si>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</si>
  <si>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</si>
  <si>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</si>
  <si>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</si>
  <si>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</si>
  <si>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</si>
  <si>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</si>
  <si>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</si>
  <si>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</si>
  <si>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</si>
  <si>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</si>
  <si>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</si>
  <si>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</si>
  <si>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</si>
  <si>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</si>
  <si>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</si>
  <si>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</si>
  <si>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</si>
  <si>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</si>
  <si>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</si>
  <si>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</si>
  <si>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</si>
  <si>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</si>
  <si>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</si>
  <si>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</si>
  <si>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</si>
  <si>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</si>
  <si>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</si>
  <si>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</si>
  <si>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</si>
  <si>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</si>
  <si>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</si>
  <si>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</si>
  <si>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</si>
  <si>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</si>
  <si>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</si>
  <si>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</si>
  <si>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</si>
  <si>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</si>
  <si>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</si>
  <si>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</si>
  <si>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</si>
  <si>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</si>
  <si>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</si>
  <si>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</si>
  <si>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</si>
  <si>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</si>
  <si>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</si>
  <si>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</si>
  <si>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</si>
  <si>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</si>
  <si>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</si>
  <si>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</si>
  <si>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</si>
  <si>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</si>
  <si>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</si>
  <si>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</si>
  <si>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</si>
  <si>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</si>
  <si>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</si>
  <si>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</si>
  <si>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</si>
  <si>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</si>
  <si>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</si>
  <si>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</si>
  <si>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</si>
  <si>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</si>
  <si>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</si>
  <si>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</si>
  <si>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</si>
  <si>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</si>
  <si>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</si>
  <si>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</si>
  <si>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</si>
  <si>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</si>
  <si>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</si>
  <si>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</si>
  <si>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</si>
  <si>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</si>
  <si>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</si>
  <si>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</si>
  <si>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</si>
  <si>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</si>
  <si>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</si>
  <si>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</si>
  <si>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</si>
  <si>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</si>
  <si>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</si>
  <si>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</si>
  <si>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</si>
  <si>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</si>
  <si>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</si>
  <si>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</si>
  <si>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</si>
  <si>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</si>
  <si>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</si>
  <si>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</si>
  <si>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</si>
  <si>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</si>
  <si>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</si>
  <si>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</si>
  <si>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</si>
  <si>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</si>
  <si>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</si>
  <si>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</si>
  <si>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</si>
  <si>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</si>
  <si>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</si>
  <si>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</si>
  <si>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</si>
  <si>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</si>
  <si>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</si>
  <si>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</si>
  <si>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</si>
  <si>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</si>
  <si>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</si>
  <si>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</si>
  <si>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</si>
  <si>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</si>
  <si>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</si>
  <si>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</si>
  <si>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</si>
  <si>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</si>
  <si>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</si>
  <si>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</si>
  <si>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</si>
  <si>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</si>
  <si>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</si>
  <si>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</si>
  <si>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</si>
  <si>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</si>
  <si>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</si>
  <si>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</si>
  <si>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</si>
  <si>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</si>
  <si>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</si>
  <si>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</si>
  <si>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</si>
  <si>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</si>
  <si>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</si>
  <si>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</si>
  <si>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</si>
  <si>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</si>
  <si>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</si>
  <si>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</si>
  <si>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</si>
  <si>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</si>
  <si>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</si>
  <si>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</si>
  <si>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</si>
  <si>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</si>
  <si>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</si>
  <si>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</si>
  <si>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</si>
  <si>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</si>
  <si>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</si>
  <si>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</si>
  <si>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</si>
  <si>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</si>
  <si>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</si>
  <si>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</si>
  <si>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</si>
  <si>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</si>
  <si>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</si>
  <si>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</si>
  <si>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</si>
  <si>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</si>
  <si>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</si>
  <si>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</si>
  <si>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</si>
  <si>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</si>
  <si>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</si>
  <si>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</si>
  <si>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</si>
  <si>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</si>
  <si>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</si>
  <si>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</si>
  <si>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</si>
  <si>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</si>
  <si>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</si>
  <si>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</si>
  <si>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</si>
  <si>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</si>
  <si>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</si>
  <si>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</si>
  <si>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</si>
  <si>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</si>
  <si>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</si>
  <si>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</si>
  <si>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</si>
  <si>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</si>
  <si>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</si>
  <si>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</si>
  <si>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</si>
  <si>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</si>
  <si>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</si>
  <si>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</si>
  <si>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</si>
  <si>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</si>
  <si>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</si>
  <si>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</si>
  <si>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</si>
  <si>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</si>
  <si>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</si>
  <si>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</si>
  <si>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</si>
  <si>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</si>
  <si>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</si>
  <si>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</si>
  <si>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</si>
  <si>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</si>
  <si>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</si>
  <si>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</si>
  <si>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</si>
  <si>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</si>
  <si>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</si>
  <si>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</si>
  <si>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</si>
  <si>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</si>
  <si>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</si>
  <si>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</si>
  <si>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</si>
  <si>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</si>
  <si>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</si>
  <si>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</si>
  <si>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</si>
  <si>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</si>
  <si>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</si>
  <si>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</si>
  <si>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</si>
  <si>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</si>
  <si>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</si>
  <si>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</si>
  <si>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</si>
  <si>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</si>
  <si>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</si>
  <si>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</si>
  <si>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</si>
  <si>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</si>
  <si>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</si>
  <si>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</si>
  <si>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</si>
  <si>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</si>
  <si>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</si>
  <si>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</si>
  <si>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</si>
  <si>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</si>
  <si>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</si>
  <si>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</si>
  <si>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</si>
  <si>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</si>
  <si>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</si>
  <si>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</si>
  <si>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</si>
  <si>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</si>
  <si>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</si>
  <si>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</si>
  <si>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</si>
  <si>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</si>
  <si>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</si>
  <si>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</si>
  <si>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</si>
  <si>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</si>
  <si>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</si>
  <si>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</si>
  <si>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</si>
  <si>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</si>
  <si>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</si>
  <si>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</si>
  <si>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</si>
  <si>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</si>
  <si>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</si>
  <si>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</si>
  <si>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</si>
  <si>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</si>
  <si>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</si>
  <si>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</si>
  <si>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</si>
  <si>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</si>
  <si>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</si>
  <si>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</si>
  <si>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</si>
  <si>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</si>
  <si>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</si>
  <si>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</si>
  <si>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</si>
  <si>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</si>
  <si>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</si>
  <si>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</si>
  <si>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</si>
  <si>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</si>
  <si>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</si>
  <si>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</si>
  <si>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</si>
  <si>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</si>
  <si>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</si>
  <si>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</si>
  <si>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</si>
  <si>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</si>
  <si>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</si>
  <si>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</si>
  <si>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</si>
  <si>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</si>
  <si>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</si>
  <si>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</si>
  <si>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</si>
  <si>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</si>
  <si>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</si>
  <si>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</si>
  <si>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</si>
  <si>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</si>
  <si>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</si>
  <si>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</si>
  <si>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</si>
  <si>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</si>
  <si>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</si>
  <si>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</si>
  <si>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</si>
  <si>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</si>
  <si>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</si>
  <si>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</si>
  <si>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</si>
  <si>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</si>
  <si>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</si>
  <si>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</si>
  <si>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</si>
  <si>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</si>
  <si>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</si>
  <si>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</si>
  <si>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</si>
  <si>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</si>
  <si>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</si>
  <si>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</si>
  <si>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</si>
  <si>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</si>
  <si>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</si>
  <si>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</si>
  <si>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</si>
  <si>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</si>
  <si>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</si>
  <si>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</si>
  <si>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</si>
  <si>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</si>
  <si>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</si>
  <si>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</si>
  <si>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</si>
  <si>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</si>
  <si>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</si>
  <si>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</si>
  <si>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</si>
  <si>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</si>
  <si>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</si>
  <si>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</si>
  <si>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</si>
  <si>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</si>
  <si>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</si>
  <si>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</si>
  <si>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</si>
  <si>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</si>
  <si>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</si>
  <si>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</si>
  <si>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</si>
  <si>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</si>
  <si>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</si>
  <si>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</si>
  <si>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</si>
  <si>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</si>
  <si>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</si>
  <si>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</si>
  <si>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</si>
  <si>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</si>
  <si>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</si>
  <si>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</si>
  <si>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</si>
  <si>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</si>
  <si>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</si>
  <si>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</si>
  <si>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</si>
  <si>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</si>
  <si>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</si>
  <si>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</si>
  <si>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</si>
  <si>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</si>
  <si>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</si>
  <si>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</si>
  <si>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</si>
  <si>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</si>
  <si>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</si>
  <si>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</si>
  <si>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</si>
  <si>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</si>
  <si>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</si>
  <si>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</si>
  <si>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</si>
  <si>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</si>
  <si>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</si>
  <si>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</si>
  <si>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</si>
  <si>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</si>
  <si>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</si>
  <si>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</si>
  <si>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</si>
  <si>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</si>
  <si>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</si>
  <si>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</si>
  <si>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</si>
  <si>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</si>
  <si>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</si>
  <si>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</si>
  <si>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</si>
  <si>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</si>
  <si>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</si>
  <si>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</si>
  <si>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</si>
  <si>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</si>
  <si>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</si>
  <si>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</si>
  <si>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</si>
  <si>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</si>
  <si>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</si>
  <si>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</si>
  <si>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</si>
  <si>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</si>
  <si>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</si>
  <si>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</si>
  <si>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</si>
  <si>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</si>
  <si>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</si>
  <si>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</si>
  <si>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</si>
  <si>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</si>
  <si>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</si>
  <si>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</si>
  <si>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</si>
  <si>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</si>
  <si>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</si>
  <si>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</si>
  <si>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</si>
  <si>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</si>
  <si>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</si>
  <si>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</si>
  <si>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</si>
  <si>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</si>
  <si>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</si>
  <si>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</si>
  <si>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</si>
  <si>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</si>
  <si>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</si>
  <si>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</si>
  <si>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</si>
  <si>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</si>
  <si>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</si>
  <si>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</si>
  <si>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</si>
  <si>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</si>
  <si>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</si>
  <si>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</si>
  <si>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</si>
  <si>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</si>
  <si>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</si>
  <si>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</si>
  <si>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</si>
  <si>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</si>
  <si>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</si>
  <si>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</si>
  <si>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</si>
  <si>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</si>
  <si>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</si>
  <si>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</si>
  <si>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</si>
  <si>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</si>
  <si>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</si>
  <si>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</si>
  <si>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</si>
  <si>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</si>
  <si>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</si>
  <si>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</si>
  <si>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</si>
  <si>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</si>
  <si>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</si>
  <si>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</si>
  <si>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</si>
  <si>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</si>
  <si>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</si>
  <si>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</si>
  <si>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</si>
  <si>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</si>
  <si>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</si>
  <si>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</si>
  <si>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</si>
  <si>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</si>
  <si>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</si>
  <si>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</si>
  <si>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</si>
  <si>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</si>
  <si>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</si>
  <si>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</si>
  <si>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</si>
  <si>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</si>
  <si>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</si>
  <si>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</si>
  <si>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</si>
  <si>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</si>
  <si>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</si>
  <si>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</si>
  <si>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</si>
  <si>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</si>
  <si>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</si>
  <si>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</si>
  <si>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</si>
  <si>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</si>
  <si>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</si>
  <si>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</si>
  <si>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</si>
  <si>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</si>
  <si>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</si>
  <si>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</si>
  <si>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</si>
  <si>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</si>
  <si>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</si>
  <si>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</si>
  <si>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</si>
  <si>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</si>
  <si>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</si>
  <si>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</si>
  <si>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</si>
  <si>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</si>
  <si>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</si>
  <si>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</si>
  <si>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</si>
  <si>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</si>
  <si>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</si>
  <si>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</si>
  <si>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</si>
  <si>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</si>
  <si>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</si>
  <si>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</si>
  <si>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</si>
  <si>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</si>
  <si>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</si>
  <si>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</si>
  <si>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</si>
  <si>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</si>
  <si>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</si>
  <si>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</si>
  <si>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</si>
  <si>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</si>
  <si>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</si>
  <si>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</si>
  <si>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</si>
  <si>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</si>
  <si>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</si>
  <si>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</si>
  <si>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</si>
  <si>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</si>
  <si>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</si>
  <si>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</si>
  <si>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</si>
  <si>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</si>
  <si>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</si>
  <si>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</si>
  <si>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</si>
  <si>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</si>
  <si>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</si>
  <si>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</si>
  <si>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</si>
  <si>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</si>
  <si>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</si>
  <si>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</si>
  <si>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</si>
  <si>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</si>
  <si>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</si>
  <si>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</si>
  <si>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</si>
  <si>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</si>
  <si>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</si>
  <si>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</si>
  <si>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</si>
  <si>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</si>
  <si>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</si>
  <si>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</si>
  <si>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</si>
  <si>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</si>
  <si>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</si>
  <si>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</si>
  <si>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</si>
  <si>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</si>
  <si>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</si>
  <si>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</si>
  <si>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</si>
  <si>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</si>
  <si>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</si>
  <si>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</si>
  <si>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</si>
  <si>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</si>
  <si>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</si>
  <si>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</si>
  <si>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</si>
  <si>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</si>
  <si>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</si>
  <si>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</si>
  <si>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</si>
  <si>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</si>
  <si>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</si>
  <si>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</si>
  <si>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</si>
  <si>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</si>
  <si>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</si>
  <si>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</si>
  <si>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</si>
  <si>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</si>
  <si>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</si>
  <si>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</si>
  <si>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</si>
  <si>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</si>
  <si>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</si>
  <si>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</si>
  <si>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</si>
  <si>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</si>
  <si>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</si>
  <si>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</si>
  <si>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</si>
  <si>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</si>
  <si>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</si>
  <si>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</si>
  <si>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</si>
  <si>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</si>
  <si>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</si>
  <si>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</si>
  <si>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</si>
  <si>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</si>
  <si>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</si>
  <si>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</si>
  <si>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</si>
  <si>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</si>
  <si>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</si>
  <si>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</si>
  <si>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</si>
  <si>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</si>
  <si>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</si>
  <si>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</si>
  <si>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</si>
  <si>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</si>
  <si>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</si>
  <si>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</si>
  <si>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</si>
  <si>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</si>
  <si>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</si>
  <si>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</si>
  <si>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</si>
  <si>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</si>
  <si>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</si>
  <si>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</si>
  <si>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</si>
  <si>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</si>
  <si>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</si>
  <si>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</si>
  <si>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</si>
  <si>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</si>
  <si>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</si>
  <si>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</si>
  <si>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</si>
  <si>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</si>
  <si>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</si>
  <si>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</si>
  <si>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</si>
  <si>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</si>
  <si>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</si>
  <si>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</si>
  <si>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</si>
  <si>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</si>
  <si>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</si>
  <si>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</si>
  <si>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</si>
  <si>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</si>
  <si>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</si>
  <si>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</si>
  <si>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</si>
  <si>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</si>
  <si>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</si>
  <si>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</si>
  <si>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</si>
  <si>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</si>
  <si>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</si>
  <si>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</si>
  <si>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</si>
  <si>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</si>
  <si>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</si>
  <si>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</si>
  <si>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</si>
  <si>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</si>
  <si>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</si>
  <si>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</si>
  <si>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</si>
  <si>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</si>
  <si>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</si>
  <si>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</si>
  <si>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</si>
  <si>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</si>
  <si>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</si>
  <si>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</si>
  <si>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</si>
  <si>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</si>
  <si>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</si>
  <si>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</si>
  <si>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</si>
  <si>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</si>
  <si>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</si>
  <si>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</si>
  <si>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</si>
  <si>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</si>
  <si>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</si>
  <si>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</si>
  <si>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</si>
  <si>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</si>
  <si>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</si>
  <si>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</si>
  <si>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</si>
  <si>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</si>
  <si>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</si>
  <si>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</si>
  <si>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</si>
  <si>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</si>
  <si>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</si>
  <si>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</si>
  <si>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</si>
  <si>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</si>
  <si>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</si>
  <si>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</si>
  <si>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</si>
  <si>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</si>
  <si>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</si>
  <si>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</si>
  <si>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</si>
  <si>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</si>
  <si>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</si>
  <si>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</si>
  <si>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</si>
  <si>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</si>
  <si>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</si>
  <si>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</si>
  <si>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</si>
  <si>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</si>
  <si>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</si>
  <si>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</si>
  <si>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</si>
  <si>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</si>
  <si>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</si>
  <si>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</si>
  <si>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</si>
  <si>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</si>
  <si>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</si>
  <si>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</si>
  <si>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</si>
  <si>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</si>
  <si>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</si>
  <si>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</si>
  <si>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</si>
  <si>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</si>
  <si>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</si>
  <si>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</si>
  <si>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</si>
  <si>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</si>
  <si>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</si>
  <si>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</si>
  <si>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</si>
  <si>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</si>
  <si>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</si>
  <si>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</si>
  <si>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</si>
  <si>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</si>
  <si>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</si>
  <si>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</si>
  <si>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</si>
  <si>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</si>
  <si>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</si>
  <si>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</si>
  <si>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</si>
  <si>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</si>
  <si>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</si>
  <si>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</si>
  <si>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</si>
  <si>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</si>
  <si>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</si>
  <si>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</si>
  <si>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</si>
  <si>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</si>
  <si>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</si>
  <si>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</si>
  <si>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</si>
  <si>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</si>
  <si>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</si>
  <si>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</si>
  <si>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</si>
  <si>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</si>
  <si>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</si>
  <si>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</si>
  <si>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</si>
  <si>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</si>
  <si>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</si>
  <si>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</si>
  <si>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</si>
  <si>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</si>
  <si>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</si>
  <si>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</si>
  <si>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</si>
  <si>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</si>
  <si>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</si>
  <si>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</si>
  <si>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</si>
  <si>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</si>
  <si>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</si>
  <si>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</si>
  <si>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</si>
  <si>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</si>
  <si>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</si>
  <si>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</si>
  <si>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</si>
  <si>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</si>
  <si>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</si>
  <si>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</si>
  <si>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</si>
  <si>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</si>
  <si>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</si>
  <si>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</si>
  <si>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</si>
  <si>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</si>
  <si>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</si>
  <si>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</si>
  <si>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</si>
  <si>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</si>
  <si>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</si>
  <si>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</si>
  <si>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</si>
  <si>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</si>
  <si>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</si>
  <si>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</si>
  <si>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</si>
  <si>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</si>
  <si>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</si>
  <si>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</si>
  <si>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</si>
  <si>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</si>
  <si>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</si>
  <si>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</si>
  <si>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</si>
  <si>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</si>
  <si>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</si>
  <si>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</si>
  <si>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</si>
  <si>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</si>
  <si>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</si>
  <si>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</si>
  <si>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</si>
  <si>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</si>
  <si>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</si>
  <si>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</si>
  <si>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</si>
  <si>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</si>
  <si>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</si>
  <si>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</si>
  <si>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</si>
  <si>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</si>
  <si>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</si>
  <si>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</si>
  <si>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</si>
  <si>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</si>
  <si>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</si>
  <si>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</si>
  <si>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</si>
  <si>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</si>
  <si>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</si>
  <si>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</si>
  <si>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</si>
  <si>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</si>
  <si>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</si>
  <si>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</si>
  <si>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</si>
  <si>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</si>
  <si>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</si>
  <si>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</si>
  <si>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</si>
  <si>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</si>
  <si>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</si>
  <si>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</si>
  <si>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</si>
  <si>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</si>
  <si>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</si>
  <si>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</si>
  <si>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</si>
  <si>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</si>
  <si>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</si>
  <si>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</si>
  <si>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</si>
  <si>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</si>
  <si>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</si>
  <si>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</si>
  <si>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</si>
  <si>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</si>
  <si>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</si>
  <si>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</si>
  <si>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</si>
  <si>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</si>
  <si>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</si>
  <si>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</si>
  <si>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</si>
  <si>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</si>
  <si>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</si>
  <si>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</si>
  <si>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</si>
  <si>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</si>
  <si>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</si>
  <si>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</si>
  <si>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</si>
  <si>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</si>
  <si>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</si>
  <si>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</si>
  <si>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</si>
  <si>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</si>
  <si>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</si>
  <si>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</si>
  <si>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</si>
  <si>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</si>
  <si>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</si>
  <si>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</si>
  <si>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</si>
  <si>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</si>
  <si>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</si>
  <si>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</si>
  <si>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</si>
  <si>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</si>
  <si>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</si>
  <si>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</si>
  <si>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</si>
  <si>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</si>
  <si>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</si>
  <si>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</si>
  <si>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</si>
  <si>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</si>
  <si>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</si>
  <si>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</si>
  <si>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</si>
  <si>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</si>
  <si>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</si>
  <si>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</si>
  <si>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</si>
  <si>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</si>
  <si>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</si>
  <si>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</si>
  <si>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</si>
  <si>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</si>
  <si>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</si>
  <si>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</si>
  <si>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</si>
  <si>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</si>
  <si>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</si>
  <si>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</si>
  <si>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</si>
  <si>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</si>
  <si>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</si>
  <si>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</si>
  <si>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</si>
  <si>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</si>
  <si>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</si>
  <si>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</si>
  <si>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</si>
  <si>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</si>
  <si>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</si>
  <si>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</si>
  <si>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</si>
  <si>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</si>
  <si>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</si>
  <si>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</si>
  <si>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</si>
  <si>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</si>
  <si>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</si>
  <si>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</si>
  <si>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</si>
  <si>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</si>
  <si>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</si>
  <si>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</si>
  <si>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</si>
  <si>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</si>
  <si>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</si>
  <si>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</si>
  <si>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</si>
  <si>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</si>
  <si>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</si>
  <si>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</si>
  <si>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</si>
  <si>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</si>
  <si>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</si>
  <si>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</si>
  <si>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</si>
  <si>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</si>
  <si>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</si>
  <si>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</si>
  <si>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</si>
  <si>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</si>
  <si>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</si>
  <si>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</si>
  <si>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</si>
  <si>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</si>
  <si>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</si>
  <si>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</si>
  <si>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</si>
  <si>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</si>
  <si>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</si>
  <si>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</si>
  <si>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</si>
  <si>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</si>
  <si>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</si>
  <si>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</si>
  <si>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</si>
  <si>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</si>
  <si>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</si>
  <si>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</si>
  <si>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</si>
  <si>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</si>
  <si>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</si>
  <si>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</si>
  <si>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</si>
  <si>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</si>
  <si>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</si>
  <si>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</si>
  <si>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</si>
  <si>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</si>
  <si>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</si>
  <si>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</si>
  <si>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</si>
  <si>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</si>
  <si>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</si>
  <si>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</si>
  <si>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</si>
  <si>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</si>
  <si>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</si>
  <si>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</si>
  <si>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</si>
  <si>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</si>
  <si>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</si>
  <si>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</si>
  <si>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</si>
  <si>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</si>
  <si>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</si>
  <si>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</si>
  <si>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</si>
  <si>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</si>
  <si>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</si>
  <si>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</si>
  <si>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</si>
  <si>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</si>
  <si>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</si>
  <si>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</si>
  <si>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</si>
  <si>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</si>
  <si>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</si>
  <si>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</si>
  <si>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</si>
  <si>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</si>
  <si>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</si>
  <si>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</si>
  <si>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</si>
  <si>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</si>
  <si>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</si>
  <si>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</si>
  <si>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</si>
  <si>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</si>
  <si>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</si>
  <si>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</si>
  <si>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</si>
  <si>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</si>
  <si>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</si>
  <si>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</si>
  <si>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</si>
  <si>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</si>
  <si>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</si>
  <si>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</si>
  <si>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</si>
  <si>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</si>
  <si>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</si>
  <si>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</si>
  <si>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</si>
  <si>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</si>
  <si>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</si>
  <si>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</si>
  <si>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</si>
  <si>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</si>
  <si>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</si>
  <si>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</si>
  <si>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</si>
  <si>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</si>
  <si>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</si>
  <si>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</si>
  <si>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</si>
  <si>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</si>
  <si>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</si>
  <si>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</si>
  <si>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</si>
  <si>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</si>
  <si>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</si>
  <si>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</si>
  <si>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</si>
  <si>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</si>
  <si>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</si>
  <si>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</si>
  <si>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</si>
  <si>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</si>
  <si>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</si>
  <si>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</si>
  <si>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</si>
  <si>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</si>
  <si>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</si>
  <si>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</si>
  <si>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</si>
  <si>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</si>
  <si>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</si>
  <si>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</si>
  <si>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</si>
  <si>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</si>
  <si>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</si>
  <si>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</si>
  <si>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</si>
  <si>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</si>
  <si>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</si>
  <si>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</si>
  <si>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</si>
  <si>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</si>
  <si>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</si>
  <si>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</si>
  <si>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</si>
  <si>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</si>
  <si>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</si>
  <si>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</si>
  <si>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</si>
  <si>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</si>
  <si>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</si>
  <si>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</si>
  <si>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</si>
  <si>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</si>
  <si>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</si>
  <si>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</si>
  <si>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</si>
  <si>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</si>
  <si>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</si>
  <si>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</si>
  <si>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</si>
  <si>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</si>
  <si>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</si>
  <si>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</si>
  <si>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</si>
  <si>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</si>
  <si>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</si>
  <si>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</si>
  <si>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</si>
  <si>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</si>
  <si>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</si>
  <si>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</si>
  <si>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</si>
  <si>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</si>
  <si>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</si>
  <si>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</si>
  <si>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</si>
  <si>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</si>
  <si>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</si>
  <si>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</si>
  <si>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</si>
  <si>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</si>
  <si>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</si>
  <si>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</si>
  <si>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</si>
  <si>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</si>
  <si>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</si>
  <si>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</si>
  <si>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</si>
  <si>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</si>
  <si>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</si>
  <si>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</si>
  <si>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</si>
  <si>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</si>
  <si>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</si>
  <si>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</si>
  <si>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</si>
  <si>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</si>
  <si>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</si>
  <si>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</si>
  <si>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</si>
  <si>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</si>
  <si>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</si>
  <si>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</si>
  <si>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</si>
  <si>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</si>
  <si>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</si>
  <si>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</si>
  <si>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</si>
  <si>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</si>
  <si>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</si>
  <si>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</si>
  <si>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</si>
  <si>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</si>
  <si>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</si>
  <si>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</si>
  <si>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</si>
  <si>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</si>
  <si>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</si>
  <si>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</si>
  <si>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</si>
  <si>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</si>
  <si>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</si>
  <si>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</si>
  <si>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</si>
  <si>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</si>
  <si>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</si>
  <si>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</si>
  <si>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</si>
  <si>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</si>
  <si>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</si>
  <si>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</si>
  <si>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</si>
  <si>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</si>
  <si>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</si>
  <si>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</si>
  <si>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</si>
  <si>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</si>
  <si>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</si>
  <si>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</si>
  <si>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</si>
  <si>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</si>
  <si>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</si>
  <si>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</si>
  <si>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</si>
  <si>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</si>
  <si>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</si>
  <si>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</si>
  <si>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</si>
  <si>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</si>
  <si>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</si>
  <si>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</si>
  <si>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</si>
  <si>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</si>
  <si>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</si>
  <si>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</si>
  <si>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</si>
  <si>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</si>
  <si>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</si>
  <si>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</si>
  <si>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</si>
  <si>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</si>
  <si>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</si>
  <si>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</si>
  <si>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</si>
  <si>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</si>
  <si>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</si>
  <si>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</si>
  <si>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</si>
  <si>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</si>
  <si>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</si>
  <si>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</si>
  <si>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</si>
  <si>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</si>
  <si>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</si>
  <si>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</si>
  <si>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</si>
  <si>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</si>
  <si>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</si>
  <si>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</si>
  <si>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</si>
  <si>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</si>
  <si>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</si>
  <si>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</si>
  <si>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</si>
  <si>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</si>
  <si>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</si>
  <si>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</si>
  <si>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</si>
  <si>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</si>
  <si>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</si>
  <si>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</si>
  <si>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</si>
  <si>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</si>
  <si>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</si>
  <si>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</si>
  <si>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</si>
  <si>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</si>
  <si>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</si>
  <si>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</si>
  <si>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</si>
  <si>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</si>
  <si>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</si>
  <si>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</si>
  <si>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</si>
  <si>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</si>
  <si>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</si>
  <si>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</si>
  <si>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</si>
  <si>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</si>
  <si>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</si>
  <si>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</si>
  <si>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</si>
  <si>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</si>
  <si>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</si>
  <si>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</si>
  <si>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</si>
  <si>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</si>
  <si>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</si>
  <si>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</si>
  <si>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</si>
  <si>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</si>
  <si>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</si>
  <si>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</si>
  <si>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</si>
  <si>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</si>
  <si>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</si>
  <si>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</si>
  <si>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</si>
  <si>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</si>
  <si>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</si>
  <si>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</si>
  <si>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</si>
  <si>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</si>
  <si>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</si>
  <si>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</si>
  <si>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</si>
  <si>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</si>
  <si>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</si>
  <si>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</si>
  <si>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</si>
  <si>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</si>
  <si>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</si>
  <si>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</si>
  <si>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</si>
  <si>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</si>
  <si>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</si>
  <si>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</si>
  <si>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</si>
  <si>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</si>
  <si>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</si>
  <si>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</si>
  <si>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</si>
  <si>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</si>
  <si>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</si>
  <si>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</si>
  <si>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</si>
  <si>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</si>
  <si>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</si>
  <si>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</si>
  <si>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</si>
  <si>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</si>
  <si>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</si>
  <si>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</si>
  <si>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</si>
  <si>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</si>
  <si>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</si>
  <si>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</si>
  <si>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</si>
  <si>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</si>
  <si>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</si>
  <si>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</si>
  <si>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</si>
  <si>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</si>
  <si>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</si>
  <si>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</si>
  <si>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</si>
  <si>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</si>
  <si>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</si>
  <si>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</si>
  <si>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</si>
  <si>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</si>
  <si>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</si>
  <si>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</si>
  <si>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</si>
  <si>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</si>
  <si>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</si>
  <si>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</si>
  <si>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</si>
  <si>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</si>
  <si>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</si>
  <si>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</si>
  <si>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</si>
  <si>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</si>
  <si>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</si>
  <si>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</si>
  <si>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</si>
  <si>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</si>
  <si>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</si>
  <si>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</si>
  <si>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</si>
  <si>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</si>
  <si>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</si>
  <si>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</si>
  <si>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</si>
  <si>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</si>
  <si>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</si>
  <si>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</si>
  <si>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</si>
  <si>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</si>
  <si>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</si>
  <si>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</si>
  <si>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</si>
  <si>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</si>
  <si>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</si>
  <si>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</si>
  <si>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</si>
  <si>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</si>
  <si>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</si>
  <si>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</si>
  <si>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</si>
  <si>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</si>
  <si>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</si>
  <si>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</si>
  <si>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</si>
  <si>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</si>
  <si>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</si>
  <si>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</si>
  <si>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</si>
  <si>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</si>
  <si>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</si>
  <si>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</si>
  <si>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</si>
  <si>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</si>
  <si>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</si>
  <si>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</si>
  <si>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</si>
  <si>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</si>
  <si>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</si>
  <si>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</si>
  <si>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</si>
  <si>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</si>
  <si>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</si>
  <si>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</si>
  <si>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</si>
  <si>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</si>
  <si>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</si>
  <si>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</si>
  <si>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</si>
  <si>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</si>
  <si>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</si>
  <si>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</si>
  <si>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</si>
  <si>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</si>
  <si>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</si>
  <si>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</si>
  <si>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</si>
  <si>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</si>
  <si>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</si>
  <si>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</si>
  <si>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</si>
  <si>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</si>
  <si>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</si>
  <si>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</si>
  <si>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</si>
  <si>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</si>
  <si>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</si>
  <si>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</si>
  <si>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</si>
  <si>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</si>
  <si>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</si>
  <si>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</si>
  <si>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</si>
  <si>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</si>
  <si>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</si>
  <si>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</si>
  <si>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</si>
  <si>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</si>
  <si>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</si>
  <si>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</si>
  <si>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</si>
  <si>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</si>
  <si>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</si>
  <si>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</si>
  <si>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</si>
  <si>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</si>
  <si>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</si>
  <si>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</si>
  <si>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</si>
  <si>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</si>
  <si>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</si>
  <si>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</si>
  <si>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</si>
  <si>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</si>
  <si>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</si>
  <si>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</si>
  <si>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</si>
  <si>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</si>
  <si>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</si>
  <si>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</si>
  <si>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</si>
  <si>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</si>
  <si>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</si>
  <si>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</si>
  <si>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</si>
  <si>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</si>
  <si>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</si>
  <si>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</si>
  <si>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</si>
  <si>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</si>
  <si>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</si>
  <si>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</si>
  <si>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</si>
  <si>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</si>
  <si>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</si>
  <si>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</si>
  <si>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</si>
  <si>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</si>
  <si>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</si>
  <si>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</si>
  <si>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</si>
  <si>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</si>
  <si>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</si>
  <si>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</si>
  <si>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</si>
  <si>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</si>
  <si>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</si>
  <si>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</si>
  <si>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</si>
  <si>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</si>
  <si>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</si>
  <si>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</si>
  <si>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</si>
  <si>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</si>
  <si>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</si>
  <si>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</si>
  <si>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</si>
  <si>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</si>
  <si>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</si>
  <si>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</si>
  <si>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</si>
  <si>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</si>
  <si>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</si>
  <si>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</si>
  <si>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</si>
  <si>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</si>
  <si>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</si>
  <si>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</si>
  <si>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</si>
  <si>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</si>
  <si>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</si>
  <si>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</si>
  <si>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</si>
  <si>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</si>
  <si>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</si>
  <si>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</si>
  <si>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</si>
  <si>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</si>
  <si>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</si>
  <si>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</si>
  <si>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</si>
  <si>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</si>
  <si>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</si>
  <si>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</si>
  <si>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</si>
  <si>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</si>
  <si>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</si>
  <si>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</si>
  <si>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</si>
  <si>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</si>
  <si>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</si>
  <si>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</si>
  <si>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</si>
  <si>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</si>
  <si>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</si>
  <si>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</si>
  <si>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</si>
  <si>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</si>
  <si>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</si>
  <si>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</si>
  <si>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</si>
  <si>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</si>
  <si>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</si>
  <si>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</si>
  <si>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</si>
  <si>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</si>
  <si>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</si>
  <si>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</si>
  <si>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</si>
  <si>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</si>
  <si>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</si>
  <si>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</si>
  <si>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</si>
  <si>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</si>
  <si>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</si>
  <si>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</si>
  <si>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</si>
  <si>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</si>
  <si>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</si>
  <si>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</si>
  <si>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</si>
  <si>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</si>
  <si>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</si>
  <si>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</si>
  <si>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</si>
  <si>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</si>
  <si>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</si>
  <si>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</si>
  <si>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</si>
  <si>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</si>
  <si>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</si>
  <si>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</si>
  <si>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</si>
  <si>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</si>
  <si>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</si>
  <si>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</si>
  <si>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</si>
  <si>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</si>
  <si>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</si>
  <si>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</si>
  <si>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</si>
  <si>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</si>
  <si>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</si>
  <si>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</si>
  <si>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</si>
  <si>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</si>
  <si>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</si>
  <si>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</si>
  <si>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</si>
  <si>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</si>
  <si>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</si>
  <si>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</si>
  <si>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</si>
  <si>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</si>
  <si>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</si>
  <si>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</si>
  <si>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</si>
  <si>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</si>
  <si>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</si>
  <si>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</si>
  <si>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</si>
  <si>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</si>
  <si>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</si>
  <si>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</si>
  <si>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</si>
  <si>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</si>
  <si>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</si>
  <si>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</si>
  <si>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</si>
  <si>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</si>
  <si>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</si>
  <si>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</si>
  <si>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</si>
  <si>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</si>
  <si>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</si>
  <si>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</si>
  <si>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</si>
  <si>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</si>
  <si>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</si>
  <si>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</si>
  <si>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</si>
  <si>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</si>
  <si>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</si>
  <si>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</si>
  <si>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</si>
  <si>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</si>
  <si>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</si>
  <si>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</si>
  <si>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</si>
  <si>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</si>
  <si>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</si>
  <si>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</si>
  <si>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</si>
  <si>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</si>
  <si>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</si>
  <si>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</si>
  <si>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</si>
  <si>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</si>
  <si>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</si>
  <si>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</si>
  <si>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</si>
  <si>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</si>
  <si>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</si>
  <si>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</si>
  <si>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</si>
  <si>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</si>
  <si>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</si>
  <si>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</si>
  <si>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</si>
  <si>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</si>
  <si>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</si>
  <si>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</si>
  <si>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</si>
  <si>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</si>
  <si>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</si>
  <si>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</si>
  <si>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</si>
  <si>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</si>
  <si>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</si>
  <si>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</si>
  <si>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</si>
  <si>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</si>
  <si>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</si>
  <si>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</si>
  <si>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</si>
  <si>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</si>
  <si>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</si>
  <si>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</si>
  <si>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</si>
  <si>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</si>
  <si>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</si>
  <si>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</si>
  <si>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</si>
  <si>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</si>
  <si>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</si>
  <si>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</si>
  <si>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</si>
  <si>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</si>
  <si>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</si>
  <si>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</si>
  <si>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</si>
  <si>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</si>
  <si>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</si>
  <si>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</si>
  <si>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</si>
  <si>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</si>
  <si>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</si>
  <si>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</si>
  <si>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</si>
  <si>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</si>
  <si>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</si>
  <si>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</si>
  <si>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</si>
  <si>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</si>
  <si>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</si>
  <si>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</si>
  <si>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</si>
  <si>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</si>
  <si>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</si>
  <si>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</si>
  <si>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</si>
  <si>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</si>
  <si>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</si>
  <si>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</si>
  <si>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</si>
  <si>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</si>
  <si>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</si>
  <si>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</si>
  <si>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</si>
  <si>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</si>
  <si>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</si>
  <si>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</si>
  <si>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</si>
  <si>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</si>
  <si>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</si>
  <si>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</si>
  <si>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</si>
  <si>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</si>
  <si>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</si>
  <si>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</si>
  <si>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</si>
  <si>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</si>
  <si>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</si>
  <si>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</si>
  <si>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</si>
  <si>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</si>
  <si>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</si>
  <si>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</si>
  <si>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</si>
  <si>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</si>
  <si>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</si>
  <si>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</si>
  <si>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</si>
  <si>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</si>
  <si>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</si>
  <si>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</si>
  <si>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</si>
  <si>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</si>
  <si>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</si>
  <si>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</si>
  <si>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</si>
  <si>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</si>
  <si>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</si>
  <si>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</si>
  <si>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</si>
  <si>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</si>
  <si>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</si>
  <si>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</si>
  <si>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</si>
  <si>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</si>
  <si>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</si>
  <si>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</si>
  <si>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</si>
  <si>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</si>
  <si>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</si>
  <si>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</si>
  <si>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</si>
  <si>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</si>
  <si>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</si>
  <si>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</si>
  <si>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</si>
  <si>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</si>
  <si>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</si>
  <si>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</si>
  <si>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</si>
  <si>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</si>
  <si>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</si>
  <si>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</si>
  <si>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</si>
  <si>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</si>
  <si>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</si>
  <si>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</si>
  <si>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</si>
  <si>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</si>
  <si>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</si>
  <si>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</si>
  <si>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</si>
  <si>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</si>
  <si>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</si>
  <si>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</si>
  <si>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</si>
  <si>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</si>
  <si>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</si>
  <si>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</si>
  <si>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</si>
  <si>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</si>
  <si>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</si>
  <si>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</si>
  <si>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</si>
  <si>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</si>
  <si>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</si>
  <si>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</si>
  <si>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</si>
  <si>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</si>
  <si>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</si>
  <si>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</si>
  <si>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</si>
  <si>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</si>
  <si>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</si>
  <si>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</si>
  <si>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</si>
  <si>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</si>
  <si>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</si>
  <si>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</si>
  <si>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</si>
  <si>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</si>
  <si>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</si>
  <si>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</si>
  <si>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</si>
  <si>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</si>
  <si>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</si>
  <si>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</si>
  <si>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</si>
  <si>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</si>
  <si>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</si>
  <si>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</si>
  <si>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</si>
  <si>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</si>
  <si>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</si>
  <si>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</si>
  <si>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</si>
  <si>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</si>
  <si>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</si>
  <si>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</si>
  <si>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</si>
  <si>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</si>
  <si>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</si>
  <si>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</si>
  <si>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</si>
  <si>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</si>
  <si>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</si>
  <si>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</si>
  <si>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</si>
  <si>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</si>
  <si>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</si>
  <si>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</si>
  <si>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</si>
  <si>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</si>
  <si>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</si>
  <si>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</si>
  <si>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</si>
  <si>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</si>
  <si>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</si>
  <si>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</si>
  <si>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</si>
  <si>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</si>
  <si>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</si>
  <si>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</si>
  <si>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</si>
  <si>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</si>
  <si>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</si>
  <si>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</si>
  <si>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</si>
  <si>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</si>
  <si>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</si>
  <si>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</si>
  <si>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</si>
  <si>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</si>
  <si>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</si>
  <si>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</si>
  <si>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</si>
  <si>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</si>
  <si>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</si>
  <si>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</si>
  <si>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</si>
  <si>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</si>
  <si>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</si>
  <si>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</si>
  <si>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</si>
  <si>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</si>
  <si>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</si>
  <si>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</si>
  <si>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</si>
  <si>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</si>
  <si>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</si>
  <si>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</si>
  <si>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</si>
  <si>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</si>
  <si>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</si>
  <si>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</si>
  <si>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</si>
  <si>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</si>
  <si>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</si>
  <si>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</si>
  <si>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</si>
  <si>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</si>
  <si>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</si>
  <si>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</si>
  <si>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</si>
  <si>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</si>
  <si>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</si>
  <si>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</si>
  <si>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</si>
  <si>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</si>
  <si>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</si>
  <si>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</si>
  <si>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</si>
  <si>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</si>
  <si>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</si>
  <si>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</si>
  <si>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</si>
  <si>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</si>
  <si>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</si>
  <si>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</si>
  <si>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</si>
  <si>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</si>
  <si>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</si>
  <si>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</si>
  <si>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</si>
  <si>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</si>
  <si>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</si>
  <si>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</si>
  <si>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</si>
  <si>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</si>
  <si>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</si>
  <si>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</si>
  <si>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</si>
  <si>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</si>
  <si>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</si>
  <si>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</si>
  <si>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</si>
  <si>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</si>
  <si>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</si>
  <si>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</si>
  <si>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</si>
  <si>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</si>
  <si>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</si>
  <si>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</si>
  <si>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</si>
  <si>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</si>
  <si>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</si>
  <si>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</si>
  <si>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</si>
  <si>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</si>
  <si>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</si>
  <si>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</si>
  <si>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</si>
  <si>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</si>
  <si>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</si>
  <si>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</si>
  <si>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</si>
  <si>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</si>
  <si>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</si>
  <si>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</si>
  <si>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</si>
  <si>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</si>
  <si>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</si>
  <si>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</si>
  <si>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</si>
  <si>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</si>
  <si>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</si>
  <si>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</si>
  <si>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</si>
  <si>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</si>
  <si>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</si>
  <si>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</si>
  <si>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</si>
  <si>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</si>
  <si>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</si>
  <si>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</si>
  <si>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</si>
  <si>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</si>
  <si>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</si>
  <si>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</si>
  <si>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</si>
  <si>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</si>
  <si>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</si>
  <si>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</si>
  <si>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</si>
  <si>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</si>
  <si>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</si>
  <si>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</si>
  <si>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</si>
  <si>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</si>
  <si>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</si>
  <si>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</si>
  <si>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</si>
  <si>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</si>
  <si>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</si>
  <si>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</si>
  <si>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</si>
  <si>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</si>
  <si>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</si>
  <si>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</si>
  <si>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</si>
  <si>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</si>
  <si>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</si>
  <si>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</si>
  <si>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</si>
  <si>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</si>
  <si>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</si>
  <si>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</si>
  <si>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</si>
  <si>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</si>
  <si>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</si>
  <si>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</si>
  <si>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</si>
  <si>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</si>
  <si>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</si>
  <si>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</si>
  <si>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</si>
  <si>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</si>
  <si>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</si>
  <si>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</si>
  <si>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</si>
  <si>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</si>
  <si>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</si>
  <si>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</si>
  <si>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</si>
  <si>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</si>
  <si>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</si>
  <si>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</si>
  <si>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</si>
  <si>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</si>
  <si>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</si>
  <si>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</si>
  <si>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</si>
  <si>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</si>
  <si>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</si>
  <si>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</si>
  <si>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</si>
  <si>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</si>
  <si>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</si>
  <si>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</si>
  <si>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</si>
  <si>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</si>
  <si>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</si>
  <si>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</si>
  <si>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</si>
  <si>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</si>
  <si>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</si>
  <si>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</si>
  <si>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</si>
  <si>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</si>
  <si>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</si>
  <si>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</si>
  <si>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</si>
  <si>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</si>
  <si>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</si>
  <si>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</si>
  <si>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</si>
  <si>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</si>
  <si>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</si>
  <si>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</si>
  <si>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</si>
  <si>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</si>
  <si>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</si>
  <si>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</si>
  <si>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</si>
  <si>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</si>
  <si>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</si>
  <si>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</si>
  <si>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</si>
  <si>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</si>
  <si>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</si>
  <si>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</si>
  <si>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</si>
  <si>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</si>
  <si>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</si>
  <si>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</si>
  <si>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</si>
  <si>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</si>
  <si>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</si>
  <si>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</si>
  <si>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</si>
  <si>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</si>
  <si>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</si>
  <si>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</si>
  <si>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</si>
  <si>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</si>
  <si>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</si>
  <si>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</si>
  <si>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</si>
  <si>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</si>
  <si>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</si>
  <si>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</si>
  <si>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</si>
  <si>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</si>
  <si>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</si>
  <si>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</si>
  <si>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</si>
  <si>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</si>
  <si>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</si>
  <si>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</si>
  <si>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</si>
  <si>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</si>
  <si>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</si>
  <si>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</si>
  <si>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</si>
  <si>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</si>
  <si>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</si>
  <si>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</si>
  <si>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</si>
  <si>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</si>
  <si>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</si>
  <si>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</si>
  <si>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</si>
  <si>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</si>
  <si>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</si>
  <si>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</si>
  <si>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</si>
  <si>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</si>
  <si>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</si>
  <si>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</si>
  <si>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</si>
  <si>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</si>
  <si>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</si>
  <si>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</si>
  <si>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</si>
  <si>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</si>
  <si>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</si>
  <si>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</si>
  <si>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</si>
  <si>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</si>
  <si>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</si>
  <si>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</si>
  <si>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</si>
  <si>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</si>
  <si>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</si>
  <si>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</si>
  <si>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</si>
  <si>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</si>
  <si>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</si>
  <si>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</si>
  <si>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</si>
  <si>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</si>
  <si>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</si>
  <si>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</si>
  <si>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</si>
  <si>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</si>
  <si>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</si>
  <si>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</si>
  <si>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</si>
  <si>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</si>
  <si>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</si>
  <si>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</si>
  <si>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</si>
  <si>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</si>
  <si>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</si>
  <si>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</si>
  <si>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</si>
  <si>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</si>
  <si>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</si>
  <si>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</si>
  <si>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</si>
  <si>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</si>
  <si>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</si>
  <si>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</si>
  <si>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</si>
  <si>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</si>
  <si>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</si>
  <si>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</si>
  <si>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</si>
  <si>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</si>
  <si>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</si>
  <si>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</si>
  <si>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</si>
  <si>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</si>
  <si>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</si>
  <si>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</si>
  <si>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</si>
  <si>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</si>
  <si>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</si>
  <si>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</si>
  <si>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</si>
  <si>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</si>
  <si>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</si>
  <si>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</si>
  <si>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</si>
  <si>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</si>
  <si>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</si>
  <si>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</si>
  <si>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</si>
  <si>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</si>
  <si>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</si>
  <si>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</si>
  <si>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</si>
  <si>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</si>
  <si>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</si>
  <si>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</si>
  <si>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</si>
  <si>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</si>
  <si>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</si>
  <si>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</si>
  <si>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</si>
  <si>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</si>
  <si>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</si>
  <si>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</si>
  <si>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</si>
  <si>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</si>
  <si>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</si>
  <si>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</si>
  <si>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</si>
  <si>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</si>
  <si>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</si>
  <si>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</si>
  <si>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</si>
  <si>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</si>
  <si>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</si>
  <si>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</si>
  <si>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</si>
  <si>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</si>
  <si>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</si>
  <si>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</si>
  <si>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</si>
  <si>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</si>
  <si>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</si>
  <si>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</si>
  <si>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</si>
  <si>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</si>
  <si>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</si>
  <si>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</si>
  <si>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</si>
  <si>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</si>
  <si>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</si>
  <si>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</si>
  <si>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</si>
  <si>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</si>
  <si>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</si>
  <si>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</si>
  <si>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</si>
  <si>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</si>
  <si>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</si>
  <si>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</si>
  <si>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</si>
  <si>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</si>
  <si>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</si>
  <si>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</si>
  <si>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</si>
  <si>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</si>
  <si>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</si>
  <si>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</si>
  <si>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</si>
  <si>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</si>
  <si>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</si>
  <si>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</si>
  <si>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</si>
  <si>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</si>
  <si>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</si>
  <si>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</si>
  <si>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</si>
  <si>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</si>
  <si>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</si>
  <si>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</si>
  <si>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</si>
  <si>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</si>
  <si>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</si>
  <si>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</si>
  <si>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</si>
  <si>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</si>
  <si>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</si>
  <si>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</si>
  <si>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</si>
  <si>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</si>
  <si>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</si>
  <si>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</si>
  <si>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</si>
  <si>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</si>
  <si>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</si>
  <si>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</si>
  <si>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</si>
  <si>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</si>
  <si>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</si>
  <si>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</si>
  <si>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</si>
  <si>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</si>
  <si>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</si>
  <si>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</si>
  <si>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</si>
  <si>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</si>
  <si>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</si>
  <si>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</si>
  <si>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</si>
  <si>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</si>
  <si>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</si>
  <si>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</si>
  <si>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</si>
  <si>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</si>
  <si>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</si>
  <si>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</si>
  <si>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</si>
  <si>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</si>
  <si>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</si>
  <si>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</si>
  <si>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</si>
  <si>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</si>
  <si>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</si>
  <si>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</si>
  <si>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</si>
  <si>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</si>
  <si>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</si>
  <si>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</si>
  <si>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</si>
  <si>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</si>
  <si>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</si>
  <si>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</si>
  <si>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</si>
  <si>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</si>
  <si>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</si>
  <si>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</si>
  <si>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</si>
  <si>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</si>
  <si>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</si>
  <si>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</si>
  <si>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</si>
  <si>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</si>
  <si>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</si>
  <si>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</si>
  <si>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</si>
  <si>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</si>
  <si>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</si>
  <si>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</si>
  <si>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</si>
  <si>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</si>
  <si>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</si>
  <si>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</si>
  <si>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</si>
  <si>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</si>
  <si>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</si>
  <si>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</si>
  <si>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</si>
  <si>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</si>
  <si>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</si>
  <si>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</si>
  <si>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</si>
  <si>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</si>
  <si>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</si>
  <si>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</si>
  <si>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</si>
  <si>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</si>
  <si>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</si>
  <si>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</si>
  <si>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</si>
  <si>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</si>
  <si>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</si>
  <si>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</si>
  <si>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</si>
  <si>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</si>
  <si>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</si>
  <si>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</si>
  <si>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</si>
  <si>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</si>
  <si>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</si>
  <si>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</si>
  <si>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</si>
  <si>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</si>
  <si>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</si>
  <si>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</si>
  <si>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</si>
  <si>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</si>
  <si>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</si>
  <si>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</si>
  <si>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</si>
  <si>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</si>
  <si>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</si>
  <si>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</si>
  <si>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</si>
  <si>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</si>
  <si>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</si>
  <si>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</si>
  <si>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</si>
  <si>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</si>
  <si>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</si>
  <si>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</si>
  <si>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</si>
  <si>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</si>
  <si>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</si>
  <si>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</si>
  <si>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</si>
  <si>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</si>
  <si>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</si>
  <si>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</si>
  <si>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</si>
  <si>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</si>
  <si>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</si>
  <si>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</si>
  <si>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</si>
  <si>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</si>
  <si>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</si>
  <si>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</si>
  <si>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</si>
  <si>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</si>
  <si>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</si>
  <si>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</si>
  <si>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</si>
  <si>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</si>
  <si>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</si>
  <si>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</si>
  <si>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</si>
  <si>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</si>
  <si>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</si>
  <si>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</si>
  <si>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</si>
  <si>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</si>
  <si>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</si>
  <si>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</si>
  <si>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</si>
  <si>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</si>
  <si>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</si>
  <si>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</si>
  <si>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</si>
  <si>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</si>
  <si>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</si>
  <si>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</si>
  <si>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</si>
  <si>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</si>
  <si>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</si>
  <si>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</si>
  <si>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</si>
  <si>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</si>
  <si>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</si>
  <si>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</si>
  <si>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</si>
  <si>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</si>
  <si>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</si>
  <si>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</si>
  <si>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</si>
  <si>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</si>
  <si>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</si>
  <si>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</si>
  <si>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</si>
  <si>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</si>
  <si>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</si>
  <si>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</si>
  <si>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</si>
  <si>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</si>
  <si>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</si>
  <si>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</si>
  <si>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</si>
  <si>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</si>
  <si>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</si>
  <si>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</si>
  <si>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</si>
  <si>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</si>
  <si>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</si>
  <si>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</si>
  <si>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</si>
  <si>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</si>
  <si>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</si>
  <si>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</si>
  <si>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</si>
  <si>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</si>
  <si>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</si>
  <si>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</si>
  <si>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</si>
  <si>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</si>
  <si>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</si>
  <si>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</si>
  <si>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</si>
  <si>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</si>
  <si>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</si>
  <si>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</si>
  <si>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</si>
  <si>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</si>
  <si>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</si>
  <si>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</si>
  <si>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</si>
  <si>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</si>
  <si>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</si>
  <si>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</si>
  <si>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</si>
  <si>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</si>
  <si>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</si>
  <si>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</si>
  <si>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</si>
  <si>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</si>
  <si>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</si>
  <si>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</si>
  <si>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</si>
  <si>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</si>
  <si>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</si>
  <si>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</si>
  <si>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</si>
  <si>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</si>
  <si>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</si>
  <si>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</si>
  <si>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</si>
  <si>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</si>
  <si>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</si>
  <si>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</si>
  <si>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</si>
  <si>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</si>
  <si>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</si>
  <si>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</si>
  <si>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</si>
  <si>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</si>
  <si>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</si>
  <si>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</si>
  <si>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</si>
  <si>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</si>
  <si>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</si>
  <si>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</si>
  <si>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</si>
  <si>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</si>
  <si>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</si>
  <si>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</si>
  <si>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</si>
  <si>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</si>
  <si>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</si>
  <si>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</si>
  <si>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</si>
  <si>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</si>
  <si>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</si>
  <si>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</si>
  <si>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</si>
  <si>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</si>
  <si>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</si>
  <si>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</si>
  <si>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</si>
  <si>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</si>
  <si>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</si>
  <si>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</si>
  <si>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</si>
  <si>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</si>
  <si>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</si>
  <si>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</si>
  <si>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</si>
  <si>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</si>
  <si>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</si>
  <si>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</si>
  <si>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</si>
  <si>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</si>
  <si>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</si>
  <si>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</si>
  <si>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</si>
  <si>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</si>
  <si>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</si>
  <si>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</si>
  <si>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</si>
  <si>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</si>
  <si>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</si>
  <si>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</si>
  <si>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</si>
  <si>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</si>
  <si>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</si>
  <si>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</si>
  <si>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</si>
  <si>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</si>
  <si>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</si>
  <si>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</si>
  <si>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</si>
  <si>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</si>
  <si>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</si>
  <si>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</si>
  <si>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</si>
  <si>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</si>
  <si>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</si>
  <si>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</si>
  <si>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</si>
  <si>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</si>
  <si>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</si>
  <si>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</si>
  <si>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</si>
  <si>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</si>
  <si>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</si>
  <si>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</si>
  <si>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</si>
  <si>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</si>
  <si>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</si>
  <si>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</si>
  <si>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</si>
  <si>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</si>
  <si>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</si>
  <si>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</si>
  <si>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</si>
  <si>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</si>
  <si>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</si>
  <si>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</si>
  <si>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</si>
  <si>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</si>
  <si>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</si>
  <si>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</si>
  <si>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</si>
  <si>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</si>
  <si>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</si>
  <si>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</si>
  <si>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</si>
  <si>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</si>
  <si>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</si>
  <si>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</si>
  <si>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</si>
  <si>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</si>
  <si>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</si>
  <si>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</si>
  <si>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</si>
  <si>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</si>
  <si>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</si>
  <si>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</si>
  <si>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</si>
  <si>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</si>
  <si>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</si>
  <si>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</si>
  <si>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</si>
  <si>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</si>
  <si>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</si>
  <si>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</si>
  <si>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</si>
  <si>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</si>
  <si>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</si>
  <si>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</si>
  <si>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</si>
  <si>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</si>
  <si>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</si>
  <si>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</si>
  <si>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</si>
  <si>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</si>
  <si>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</si>
  <si>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</si>
  <si>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</si>
  <si>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</si>
  <si>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</si>
  <si>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</si>
  <si>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</si>
  <si>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</si>
  <si>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</si>
  <si>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</si>
  <si>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</si>
  <si>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</si>
  <si>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</si>
  <si>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</si>
  <si>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</si>
  <si>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</si>
  <si>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</si>
  <si>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</si>
  <si>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</si>
  <si>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</si>
  <si>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</si>
  <si>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</si>
  <si>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</si>
  <si>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</si>
  <si>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</si>
  <si>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</si>
  <si>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</si>
  <si>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</si>
  <si>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</si>
  <si>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</si>
  <si>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</si>
  <si>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</si>
  <si>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</si>
  <si>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</si>
  <si>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</si>
  <si>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</si>
  <si>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</si>
  <si>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</si>
  <si>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</si>
  <si>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</si>
  <si>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</si>
  <si>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</si>
  <si>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</si>
  <si>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</si>
  <si>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</si>
  <si>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</si>
  <si>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</si>
  <si>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</si>
  <si>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</si>
  <si>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</si>
  <si>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</si>
  <si>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</si>
  <si>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</si>
  <si>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</si>
  <si>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</si>
  <si>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</si>
  <si>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</si>
  <si>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</si>
  <si>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</si>
  <si>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</si>
  <si>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</si>
  <si>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</si>
  <si>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</si>
  <si>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</si>
  <si>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</si>
  <si>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</si>
  <si>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</si>
  <si>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</si>
  <si>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</si>
  <si>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</si>
  <si>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</si>
  <si>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</si>
  <si>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</si>
  <si>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</si>
  <si>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</si>
  <si>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</si>
  <si>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</si>
  <si>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</si>
  <si>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</si>
  <si>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</si>
  <si>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</si>
  <si>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</si>
  <si>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</si>
  <si>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</si>
  <si>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</si>
  <si>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</si>
  <si>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</si>
  <si>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</si>
  <si>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</si>
  <si>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</si>
  <si>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</si>
  <si>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</si>
  <si>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</si>
  <si>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</si>
  <si>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</si>
  <si>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</si>
  <si>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</si>
  <si>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</si>
  <si>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</si>
  <si>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</si>
  <si>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</si>
  <si>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</si>
  <si>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</si>
  <si>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</si>
  <si>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</si>
  <si>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</si>
  <si>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</si>
  <si>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</si>
  <si>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</si>
  <si>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</si>
  <si>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</si>
  <si>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</si>
  <si>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</si>
  <si>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</si>
  <si>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</si>
  <si>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</si>
  <si>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</si>
  <si>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</si>
  <si>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</si>
  <si>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</si>
  <si>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</si>
  <si>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</si>
  <si>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</si>
  <si>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</si>
  <si>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</si>
  <si>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</si>
  <si>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</si>
  <si>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</si>
  <si>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</si>
  <si>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</si>
  <si>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</si>
  <si>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</si>
  <si>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</si>
  <si>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</si>
  <si>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</si>
  <si>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</si>
  <si>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</si>
  <si>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</si>
  <si>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</si>
  <si>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</si>
  <si>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</si>
  <si>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</si>
  <si>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</si>
  <si>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</si>
  <si>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</si>
  <si>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</si>
  <si>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</si>
  <si>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</si>
  <si>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</si>
  <si>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</si>
  <si>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</si>
  <si>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</si>
  <si>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</si>
  <si>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</si>
  <si>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</si>
  <si>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</si>
  <si>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</si>
  <si>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</si>
  <si>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</si>
  <si>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</si>
  <si>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</si>
  <si>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</si>
  <si>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</si>
  <si>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</si>
  <si>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</si>
  <si>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</si>
  <si>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</si>
  <si>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</si>
  <si>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</si>
  <si>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</si>
  <si>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</si>
  <si>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</si>
  <si>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</si>
  <si>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</si>
  <si>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</si>
  <si>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</si>
  <si>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</si>
  <si>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</si>
  <si>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</si>
  <si>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</si>
  <si>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</si>
  <si>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</si>
  <si>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</si>
  <si>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</si>
  <si>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</si>
  <si>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</si>
  <si>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</si>
  <si>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</si>
  <si>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</si>
  <si>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</si>
  <si>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</si>
  <si>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</si>
  <si>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</si>
  <si>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</si>
  <si>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</si>
  <si>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</si>
  <si>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</si>
  <si>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</si>
  <si>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</si>
  <si>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</si>
  <si>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</si>
  <si>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</si>
  <si>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</si>
  <si>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</si>
  <si>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</si>
  <si>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</si>
  <si>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</si>
  <si>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</si>
  <si>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</si>
  <si>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</si>
  <si>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</si>
  <si>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</si>
  <si>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</si>
  <si>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</si>
  <si>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</si>
  <si>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</si>
  <si>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</si>
  <si>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</si>
  <si>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</si>
  <si>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</si>
  <si>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</si>
  <si>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</si>
  <si>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</si>
  <si>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</si>
  <si>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</si>
  <si>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</si>
  <si>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</si>
  <si>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</si>
  <si>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</si>
  <si>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</si>
  <si>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</si>
  <si>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</si>
  <si>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</si>
  <si>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</si>
  <si>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</si>
  <si>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</si>
  <si>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</si>
  <si>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</si>
  <si>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</si>
  <si>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</si>
  <si>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</si>
  <si>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</si>
  <si>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</si>
  <si>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</si>
  <si>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</si>
  <si>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</si>
  <si>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</si>
  <si>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</si>
  <si>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</si>
  <si>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</si>
  <si>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</si>
  <si>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</si>
  <si>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</si>
  <si>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</si>
  <si>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</si>
  <si>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</si>
  <si>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</si>
  <si>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</si>
  <si>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</si>
  <si>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</si>
  <si>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</si>
  <si>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</si>
  <si>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</si>
  <si>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</si>
  <si>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</si>
  <si>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</si>
  <si>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</si>
  <si>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</si>
  <si>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</si>
  <si>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</si>
  <si>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</si>
  <si>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</si>
  <si>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</si>
  <si>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</si>
  <si>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</si>
  <si>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</si>
  <si>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</si>
  <si>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</si>
  <si>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</si>
  <si>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</si>
  <si>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</si>
  <si>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</si>
  <si>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</si>
  <si>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</si>
  <si>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</si>
  <si>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</si>
  <si>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</si>
  <si>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</si>
  <si>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</si>
  <si>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</si>
  <si>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</si>
  <si>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</si>
  <si>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</si>
  <si>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</si>
  <si>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</si>
  <si>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</si>
  <si>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</si>
  <si>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</si>
  <si>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</si>
  <si>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</si>
  <si>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</si>
  <si>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</si>
  <si>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</si>
  <si>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</si>
  <si>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</si>
  <si>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</si>
  <si>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</si>
  <si>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</si>
  <si>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</si>
  <si>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</si>
  <si>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</si>
  <si>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</si>
  <si>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</si>
  <si>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</si>
  <si>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</si>
  <si>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</si>
  <si>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</si>
  <si>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</si>
  <si>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</si>
  <si>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</si>
  <si>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</si>
  <si>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</si>
  <si>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</si>
  <si>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</si>
  <si>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</si>
  <si>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</si>
  <si>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</si>
  <si>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</si>
  <si>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</si>
  <si>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</si>
  <si>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</si>
  <si>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</si>
  <si>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</si>
  <si>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</si>
  <si>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</si>
  <si>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</si>
  <si>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</si>
  <si>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</si>
  <si>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</si>
  <si>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</si>
  <si>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</si>
  <si>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</si>
  <si>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</si>
  <si>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</si>
  <si>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</si>
  <si>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</si>
  <si>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</si>
  <si>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</si>
  <si>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</si>
  <si>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</si>
  <si>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</si>
  <si>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</si>
  <si>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</si>
  <si>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</si>
  <si>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</si>
  <si>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</si>
  <si>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</si>
  <si>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</si>
  <si>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</si>
  <si>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</si>
  <si>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</si>
  <si>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</si>
  <si>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</si>
  <si>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</si>
  <si>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</si>
  <si>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</si>
  <si>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</si>
  <si>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</si>
  <si>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</si>
  <si>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</si>
  <si>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</si>
  <si>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</si>
  <si>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</si>
  <si>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</si>
  <si>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</si>
  <si>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</si>
  <si>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</si>
  <si>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</si>
  <si>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</si>
  <si>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</si>
  <si>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</si>
  <si>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</si>
  <si>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</si>
  <si>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</si>
  <si>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</si>
  <si>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</si>
  <si>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</si>
  <si>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</si>
  <si>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</si>
  <si>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</si>
  <si>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</si>
  <si>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</si>
  <si>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</si>
  <si>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</si>
  <si>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</si>
  <si>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</si>
  <si>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</si>
  <si>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</si>
  <si>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</si>
  <si>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</si>
  <si>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</si>
  <si>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</si>
  <si>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</si>
  <si>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</si>
  <si>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</si>
  <si>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</si>
  <si>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</si>
  <si>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</si>
  <si>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</si>
  <si>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</si>
  <si>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</si>
  <si>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</si>
  <si>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</si>
  <si>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</si>
  <si>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</si>
  <si>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</si>
  <si>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</si>
  <si>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</si>
  <si>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</si>
  <si>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</si>
  <si>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</si>
  <si>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</si>
  <si>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</si>
  <si>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</si>
  <si>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</si>
  <si>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</si>
  <si>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</si>
  <si>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</si>
  <si>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</si>
  <si>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</si>
  <si>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</si>
  <si>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</si>
  <si>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</si>
  <si>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</si>
  <si>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</si>
  <si>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</si>
  <si>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</si>
  <si>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</si>
  <si>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</si>
  <si>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</si>
  <si>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</si>
  <si>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</si>
  <si>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</si>
  <si>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</si>
  <si>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</si>
  <si>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</si>
  <si>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</si>
  <si>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</si>
  <si>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</si>
  <si>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</si>
  <si>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</si>
  <si>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</si>
  <si>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</si>
  <si>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</si>
  <si>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</si>
  <si>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</si>
  <si>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</si>
  <si>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</si>
  <si>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</si>
  <si>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</si>
  <si>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</si>
  <si>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</si>
  <si>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</si>
  <si>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</si>
  <si>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</si>
  <si>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</si>
  <si>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</si>
  <si>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</si>
  <si>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</si>
  <si>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</si>
  <si>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</si>
  <si>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</si>
  <si>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</si>
  <si>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</si>
  <si>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</si>
  <si>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</si>
  <si>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</si>
  <si>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</si>
  <si>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</si>
  <si>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</si>
  <si>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</si>
  <si>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</si>
  <si>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</si>
  <si>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</si>
  <si>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</si>
  <si>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</si>
  <si>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</si>
  <si>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</si>
  <si>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</si>
  <si>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</si>
  <si>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</si>
  <si>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</si>
  <si>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</si>
  <si>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</si>
  <si>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</si>
  <si>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</si>
  <si>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</si>
  <si>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</si>
  <si>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</si>
  <si>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</si>
  <si>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</si>
  <si>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</si>
  <si>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</si>
  <si>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</si>
  <si>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</si>
  <si>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</si>
  <si>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</si>
  <si>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</si>
  <si>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</si>
  <si>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</si>
  <si>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</si>
  <si>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</si>
  <si>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</si>
  <si>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</si>
  <si>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</si>
  <si>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</si>
  <si>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</si>
  <si>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</si>
  <si>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</si>
  <si>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</si>
  <si>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</si>
  <si>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</si>
  <si>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</si>
  <si>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</si>
  <si>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</si>
  <si>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</si>
  <si>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</si>
  <si>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</si>
  <si>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</si>
  <si>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</si>
  <si>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</si>
  <si>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</si>
  <si>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</si>
  <si>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</si>
  <si>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</si>
  <si>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</si>
  <si>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</si>
  <si>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</si>
  <si>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</si>
  <si>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</si>
  <si>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</si>
  <si>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</si>
  <si>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</si>
  <si>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</si>
  <si>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</si>
  <si>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</si>
  <si>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</si>
  <si>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</si>
  <si>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</si>
  <si>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</si>
  <si>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</si>
  <si>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</si>
  <si>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</si>
  <si>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</si>
  <si>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</si>
  <si>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</si>
  <si>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</si>
  <si>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</si>
  <si>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</si>
  <si>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</si>
  <si>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</si>
  <si>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</si>
  <si>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</si>
  <si>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</si>
  <si>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</si>
  <si>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</si>
  <si>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</si>
  <si>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</si>
  <si>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</si>
  <si>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</si>
  <si>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</si>
  <si>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</si>
  <si>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</si>
  <si>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</si>
  <si>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</si>
  <si>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</si>
  <si>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</si>
  <si>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</si>
  <si>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</si>
  <si>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</si>
  <si>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</si>
  <si>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</si>
  <si>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</si>
  <si>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</si>
  <si>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</si>
  <si>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</si>
  <si>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</si>
  <si>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</si>
  <si>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</si>
  <si>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</si>
  <si>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</si>
  <si>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</si>
  <si>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</si>
  <si>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</si>
  <si>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</si>
  <si>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</si>
  <si>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</si>
  <si>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</si>
  <si>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</si>
  <si>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</si>
  <si>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</si>
  <si>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</si>
  <si>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</si>
  <si>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</si>
  <si>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</si>
  <si>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</si>
  <si>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</si>
  <si>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</si>
  <si>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</si>
  <si>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</si>
  <si>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</si>
  <si>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</si>
  <si>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</si>
  <si>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</si>
  <si>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</si>
  <si>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</si>
  <si>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</si>
  <si>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</si>
  <si>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</si>
  <si>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</si>
  <si>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</si>
  <si>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</si>
  <si>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</si>
  <si>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</si>
  <si>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</si>
  <si>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</si>
  <si>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</si>
  <si>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</si>
  <si>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</si>
  <si>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</si>
  <si>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</si>
  <si>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</si>
  <si>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</si>
  <si>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</si>
  <si>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</si>
  <si>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</si>
  <si>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</si>
  <si>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</si>
  <si>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</si>
  <si>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</si>
  <si>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</si>
  <si>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</si>
  <si>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</si>
  <si>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</si>
  <si>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</si>
  <si>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</si>
  <si>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</si>
  <si>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</si>
  <si>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</si>
  <si>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</si>
  <si>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</si>
  <si>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</si>
  <si>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</si>
  <si>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</si>
  <si>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</si>
  <si>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</si>
  <si>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</si>
  <si>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</si>
  <si>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</si>
  <si>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</si>
  <si>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</si>
  <si>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</si>
  <si>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</si>
  <si>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</si>
  <si>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</si>
  <si>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</si>
  <si>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</si>
  <si>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</si>
  <si>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</si>
  <si>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</si>
  <si>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</si>
  <si>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</si>
  <si>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</si>
  <si>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</si>
  <si>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</si>
  <si>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</si>
  <si>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</si>
  <si>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</si>
  <si>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</si>
  <si>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</si>
  <si>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</si>
  <si>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</si>
  <si>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</si>
  <si>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</si>
  <si>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</si>
  <si>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</si>
  <si>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</si>
  <si>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</si>
  <si>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</si>
  <si>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</si>
  <si>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</si>
  <si>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</si>
  <si>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</si>
  <si>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</si>
  <si>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</si>
  <si>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</si>
  <si>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</si>
  <si>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</si>
  <si>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</si>
  <si>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</si>
  <si>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</si>
  <si>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</si>
  <si>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</si>
  <si>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</si>
  <si>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</si>
  <si>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</si>
  <si>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</si>
  <si>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</si>
  <si>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</si>
  <si>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</si>
  <si>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</si>
  <si>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</si>
  <si>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</si>
  <si>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</si>
  <si>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</si>
  <si>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</si>
  <si>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</si>
  <si>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</si>
  <si>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</si>
  <si>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</si>
  <si>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</si>
  <si>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</si>
  <si>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</si>
  <si>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</si>
  <si>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</si>
  <si>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</si>
  <si>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</si>
  <si>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</si>
  <si>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</si>
  <si>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</si>
  <si>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</si>
  <si>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</si>
  <si>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</si>
  <si>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</si>
  <si>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</si>
  <si>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</si>
  <si>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</si>
  <si>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</si>
  <si>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</si>
  <si>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</si>
  <si>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</si>
  <si>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</si>
  <si>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</si>
  <si>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</si>
  <si>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</si>
  <si>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</si>
  <si>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</si>
  <si>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</si>
  <si>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</si>
  <si>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</si>
  <si>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</si>
  <si>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</si>
  <si>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</si>
  <si>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</si>
  <si>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</si>
  <si>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</si>
  <si>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</si>
  <si>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</si>
  <si>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</si>
  <si>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</si>
  <si>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</si>
  <si>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</si>
  <si>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</si>
  <si>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</si>
  <si>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</si>
  <si>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</si>
  <si>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</si>
  <si>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</si>
  <si>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</si>
  <si>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</si>
  <si>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</si>
  <si>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</si>
  <si>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</si>
  <si>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</si>
  <si>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</si>
  <si>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</si>
  <si>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</si>
  <si>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</si>
  <si>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</si>
  <si>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</si>
  <si>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</si>
  <si>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</si>
  <si>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</si>
  <si>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</si>
  <si>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</si>
  <si>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</si>
  <si>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</si>
  <si>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</si>
  <si>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</si>
  <si>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</si>
  <si>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</si>
  <si>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</si>
  <si>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</si>
  <si>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</si>
  <si>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</si>
  <si>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</si>
  <si>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</si>
  <si>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</si>
  <si>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</si>
  <si>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</si>
  <si>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</si>
  <si>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</si>
  <si>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</si>
  <si>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</si>
  <si>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</si>
  <si>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</si>
  <si>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</si>
  <si>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</si>
  <si>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</si>
  <si>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</si>
  <si>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</si>
  <si>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</si>
  <si>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</si>
  <si>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</si>
  <si>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</si>
  <si>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</si>
  <si>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</si>
  <si>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</si>
  <si>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</si>
  <si>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</si>
  <si>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</si>
  <si>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</si>
  <si>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</si>
  <si>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</si>
  <si>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</si>
  <si>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</si>
  <si>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</si>
  <si>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</si>
  <si>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</si>
  <si>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</si>
  <si>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</si>
  <si>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</si>
  <si>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</si>
  <si>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</si>
  <si>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</si>
  <si>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</si>
  <si>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</si>
  <si>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</si>
  <si>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</si>
  <si>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</si>
  <si>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</si>
  <si>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</si>
  <si>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</si>
  <si>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</si>
  <si>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</si>
  <si>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</si>
  <si>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</si>
  <si>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</si>
  <si>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</si>
  <si>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</si>
  <si>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</si>
  <si>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</si>
  <si>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</si>
  <si>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</si>
  <si>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</si>
  <si>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</si>
  <si>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</si>
  <si>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</si>
  <si>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</si>
  <si>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</si>
  <si>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</si>
  <si>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</si>
  <si>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</si>
  <si>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</si>
  <si>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</si>
  <si>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</si>
  <si>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</si>
  <si>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</si>
  <si>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</si>
  <si>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</si>
  <si>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</si>
  <si>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</si>
  <si>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</si>
  <si>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</si>
  <si>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</si>
  <si>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</si>
  <si>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</si>
  <si>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</si>
  <si>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</si>
  <si>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</si>
  <si>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</si>
  <si>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</si>
  <si>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</si>
  <si>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</si>
  <si>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</si>
  <si>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</si>
  <si>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</si>
  <si>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</si>
  <si>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</si>
  <si>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</si>
  <si>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</si>
  <si>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</si>
  <si>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</si>
  <si>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</si>
  <si>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</si>
  <si>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</si>
  <si>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</si>
  <si>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</si>
  <si>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</si>
  <si>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</si>
  <si>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</si>
  <si>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</si>
  <si>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</si>
  <si>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</si>
  <si>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</si>
  <si>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</si>
  <si>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</si>
  <si>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</si>
  <si>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</si>
  <si>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</si>
  <si>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</si>
  <si>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</si>
  <si>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</si>
  <si>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</si>
  <si>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</si>
  <si>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</si>
  <si>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</si>
  <si>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</si>
  <si>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</si>
  <si>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</si>
  <si>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</si>
  <si>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</si>
  <si>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</si>
  <si>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</si>
  <si>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</si>
  <si>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</si>
  <si>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</si>
  <si>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</si>
  <si>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</si>
  <si>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</si>
  <si>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</si>
  <si>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</si>
  <si>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</si>
  <si>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</si>
  <si>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</si>
  <si>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</si>
  <si>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</si>
  <si>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</si>
  <si>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</si>
  <si>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</si>
  <si>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</si>
  <si>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</si>
  <si>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</si>
  <si>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</si>
  <si>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</si>
  <si>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</si>
  <si>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</si>
  <si>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</si>
  <si>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</si>
  <si>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</si>
  <si>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</si>
  <si>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</si>
  <si>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</si>
  <si>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</si>
  <si>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</si>
  <si>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</si>
  <si>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</si>
  <si>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</si>
  <si>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</si>
  <si>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</si>
  <si>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</si>
  <si>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</si>
  <si>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</si>
  <si>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</si>
  <si>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</si>
  <si>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</si>
  <si>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</si>
  <si>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</si>
  <si>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</si>
  <si>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</si>
  <si>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</si>
  <si>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</si>
  <si>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</si>
  <si>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</si>
  <si>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</si>
  <si>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</si>
  <si>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</si>
  <si>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</si>
  <si>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</si>
  <si>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</si>
  <si>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</si>
  <si>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</si>
  <si>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</si>
  <si>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</si>
  <si>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</si>
  <si>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</si>
  <si>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</si>
  <si>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</si>
  <si>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</si>
  <si>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</si>
  <si>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</si>
  <si>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</si>
  <si>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</si>
  <si>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</si>
  <si>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</si>
  <si>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</si>
  <si>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</si>
  <si>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</si>
  <si>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</si>
  <si>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</si>
  <si>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</si>
  <si>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</si>
  <si>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</si>
  <si>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</si>
  <si>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</si>
  <si>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</si>
  <si>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</si>
  <si>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</si>
  <si>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</si>
  <si>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</si>
  <si>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</si>
  <si>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</si>
  <si>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</si>
  <si>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</si>
  <si>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</si>
  <si>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</si>
  <si>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</si>
  <si>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</si>
  <si>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</si>
  <si>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</si>
  <si>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</si>
  <si>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</si>
  <si>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</si>
  <si>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</si>
  <si>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</si>
  <si>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</si>
  <si>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</si>
  <si>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</si>
  <si>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</si>
  <si>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</si>
  <si>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</si>
  <si>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</si>
  <si>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</si>
  <si>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</si>
  <si>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</si>
  <si>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</si>
  <si>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</si>
  <si>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</si>
  <si>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</si>
  <si>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</si>
  <si>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</si>
  <si>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</si>
  <si>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</si>
  <si>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</si>
  <si>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</si>
  <si>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</si>
  <si>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</si>
  <si>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</si>
  <si>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</si>
  <si>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</si>
  <si>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</si>
  <si>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</si>
  <si>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</si>
  <si>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</si>
  <si>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</si>
  <si>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</si>
  <si>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</si>
  <si>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</si>
  <si>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</si>
  <si>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</si>
  <si>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</si>
  <si>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</si>
  <si>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</si>
  <si>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</si>
  <si>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</si>
  <si>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</si>
  <si>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</si>
  <si>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</si>
  <si>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</si>
  <si>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</si>
  <si>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</si>
  <si>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</si>
  <si>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</si>
  <si>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</si>
  <si>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</si>
  <si>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</si>
  <si>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</si>
  <si>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</si>
  <si>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</si>
  <si>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</si>
  <si>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</si>
  <si>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</si>
  <si>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</si>
  <si>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</si>
  <si>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</si>
  <si>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</si>
  <si>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</si>
  <si>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</si>
  <si>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</si>
  <si>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</si>
  <si>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</si>
  <si>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</si>
  <si>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</si>
  <si>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</si>
  <si>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</si>
  <si>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</si>
  <si>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</si>
  <si>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</si>
  <si>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</si>
  <si>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</si>
  <si>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</si>
  <si>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</si>
  <si>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</si>
  <si>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</si>
  <si>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</si>
  <si>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</si>
  <si>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</si>
  <si>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</si>
  <si>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</si>
  <si>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</si>
  <si>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</si>
  <si>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</si>
  <si>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</si>
  <si>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</si>
  <si>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</si>
  <si>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</si>
  <si>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</si>
  <si>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</si>
  <si>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</si>
  <si>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</si>
  <si>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</si>
  <si>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</si>
  <si>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</si>
  <si>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</si>
  <si>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</si>
  <si>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</si>
  <si>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</si>
  <si>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</si>
  <si>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</si>
  <si>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</si>
  <si>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</si>
  <si>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</si>
  <si>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</si>
  <si>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</si>
  <si>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</si>
  <si>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</si>
  <si>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</si>
  <si>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</si>
  <si>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</si>
  <si>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</si>
  <si>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</si>
  <si>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</si>
  <si>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</si>
  <si>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</si>
  <si>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</si>
  <si>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</si>
  <si>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</si>
  <si>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</si>
  <si>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</si>
  <si>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</si>
  <si>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</si>
  <si>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</si>
  <si>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</si>
  <si>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</si>
  <si>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</si>
  <si>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</si>
  <si>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</si>
  <si>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</si>
  <si>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</si>
  <si>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</si>
  <si>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</si>
  <si>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</si>
  <si>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</si>
  <si>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</si>
  <si>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</si>
  <si>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</si>
  <si>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</si>
  <si>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</si>
  <si>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</si>
  <si>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</si>
  <si>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</si>
  <si>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</si>
  <si>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</si>
  <si>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</si>
  <si>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</si>
  <si>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</si>
  <si>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</si>
  <si>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</si>
  <si>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</si>
  <si>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</si>
  <si>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</si>
  <si>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</si>
  <si>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</si>
  <si>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</si>
  <si>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</si>
  <si>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</si>
  <si>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</si>
  <si>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</si>
  <si>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</si>
  <si>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</si>
  <si>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</si>
  <si>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</si>
  <si>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</si>
  <si>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</si>
  <si>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</si>
  <si>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</si>
  <si>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</si>
  <si>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</si>
  <si>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</si>
  <si>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</si>
  <si>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</si>
  <si>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</si>
  <si>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</si>
  <si>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</si>
  <si>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</si>
  <si>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</si>
  <si>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</si>
  <si>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</si>
  <si>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</si>
  <si>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</si>
  <si>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</si>
  <si>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</si>
  <si>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</si>
  <si>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</si>
  <si>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</si>
  <si>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</si>
  <si>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</si>
  <si>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</si>
  <si>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</si>
  <si>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</si>
  <si>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</si>
  <si>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</si>
  <si>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</si>
  <si>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</si>
  <si>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</si>
  <si>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</si>
  <si>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</si>
  <si>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</si>
  <si>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</si>
  <si>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</si>
  <si>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</si>
  <si>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</si>
  <si>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</si>
  <si>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</si>
  <si>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</si>
  <si>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</si>
  <si>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</si>
  <si>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</si>
  <si>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</si>
  <si>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</si>
  <si>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</si>
  <si>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</si>
  <si>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</si>
  <si>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</si>
  <si>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</si>
  <si>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</si>
  <si>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</si>
  <si>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</si>
  <si>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</si>
  <si>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</si>
  <si>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</si>
  <si>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</si>
  <si>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</si>
  <si>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</si>
  <si>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</si>
  <si>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</si>
  <si>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</si>
  <si>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</si>
  <si>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</si>
  <si>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</si>
  <si>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</si>
  <si>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</si>
  <si>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</si>
  <si>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</si>
  <si>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</si>
  <si>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</si>
  <si>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</si>
  <si>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</si>
  <si>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</si>
  <si>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</si>
  <si>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</si>
  <si>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</si>
  <si>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</si>
  <si>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</si>
  <si>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</si>
  <si>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</si>
  <si>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</si>
  <si>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</si>
  <si>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</si>
  <si>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</si>
  <si>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</si>
  <si>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</si>
  <si>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</si>
  <si>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</si>
  <si>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</si>
  <si>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</si>
  <si>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</si>
  <si>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</si>
  <si>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</si>
  <si>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</si>
  <si>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</si>
  <si>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</si>
  <si>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</si>
  <si>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</si>
  <si>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</si>
  <si>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</si>
  <si>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</si>
  <si>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</si>
  <si>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</si>
  <si>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</si>
  <si>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</si>
  <si>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</si>
  <si>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</si>
  <si>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</si>
  <si>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</si>
  <si>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</si>
  <si>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</si>
  <si>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</si>
  <si>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</si>
  <si>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</si>
  <si>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</si>
  <si>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</si>
  <si>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</si>
  <si>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</si>
  <si>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</si>
  <si>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</si>
  <si>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</si>
  <si>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</si>
  <si>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</si>
  <si>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</si>
  <si>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</si>
  <si>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</si>
  <si>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</si>
  <si>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</si>
  <si>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</si>
  <si>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</si>
  <si>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</si>
  <si>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</si>
  <si>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</si>
  <si>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</si>
  <si>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</si>
  <si>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</si>
  <si>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</si>
  <si>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</si>
  <si>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</si>
  <si>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</si>
  <si>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</si>
  <si>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</si>
  <si>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</si>
  <si>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</si>
  <si>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</si>
  <si>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</si>
  <si>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</si>
  <si>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</si>
  <si>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</si>
  <si>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</si>
  <si>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</si>
  <si>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</si>
  <si>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</si>
  <si>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</si>
  <si>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</si>
  <si>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</si>
  <si>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</si>
  <si>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</si>
  <si>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</si>
  <si>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</si>
  <si>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</si>
  <si>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</si>
  <si>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</si>
  <si>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</si>
  <si>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</si>
  <si>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</si>
  <si>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</si>
  <si>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</si>
  <si>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</si>
  <si>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</si>
  <si>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</si>
  <si>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</si>
  <si>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</si>
  <si>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</si>
  <si>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</si>
  <si>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</si>
  <si>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</si>
  <si>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</si>
  <si>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</si>
  <si>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</si>
  <si>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</si>
  <si>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</si>
  <si>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</si>
  <si>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</si>
  <si>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</si>
  <si>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</si>
  <si>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</si>
  <si>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</si>
  <si>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</si>
  <si>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</si>
  <si>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</si>
  <si>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</si>
  <si>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</si>
  <si>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</si>
  <si>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</si>
  <si>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</si>
  <si>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</si>
  <si>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</si>
  <si>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</si>
  <si>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</si>
  <si>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</si>
  <si>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</si>
  <si>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</si>
  <si>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</si>
  <si>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</si>
  <si>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</si>
  <si>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</si>
  <si>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</si>
  <si>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</si>
  <si>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</si>
  <si>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</si>
  <si>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</si>
  <si>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</si>
  <si>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</si>
  <si>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</si>
  <si>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</si>
  <si>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</si>
  <si>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</si>
  <si>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</si>
  <si>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</si>
  <si>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</si>
  <si>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</si>
  <si>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</si>
  <si>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</si>
  <si>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</si>
  <si>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</si>
  <si>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</si>
  <si>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</si>
  <si>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</si>
  <si>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</si>
  <si>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</si>
  <si>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</si>
  <si>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</si>
  <si>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</si>
  <si>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</si>
  <si>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</si>
  <si>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</si>
  <si>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</si>
  <si>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</si>
  <si>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</si>
  <si>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</si>
  <si>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</si>
  <si>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</si>
  <si>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</si>
  <si>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</si>
  <si>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</si>
  <si>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</si>
  <si>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</si>
  <si>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</si>
  <si>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</si>
  <si>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</si>
  <si>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</si>
  <si>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</si>
  <si>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</si>
  <si>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</si>
  <si>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</si>
  <si>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</si>
  <si>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</si>
  <si>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</si>
  <si>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</si>
  <si>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</si>
  <si>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</si>
  <si>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</si>
  <si>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</si>
  <si>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</si>
  <si>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</si>
  <si>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</si>
  <si>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</si>
  <si>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</si>
  <si>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</si>
  <si>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</si>
  <si>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</si>
  <si>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</si>
  <si>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</si>
  <si>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</si>
  <si>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</si>
  <si>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</si>
  <si>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</si>
  <si>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</si>
  <si>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</si>
  <si>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</si>
  <si>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</si>
  <si>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</si>
  <si>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</si>
  <si>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</si>
  <si>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</si>
  <si>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</si>
  <si>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</si>
  <si>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</si>
  <si>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</si>
  <si>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</si>
  <si>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</si>
  <si>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</si>
  <si>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</si>
  <si>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</si>
  <si>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</si>
  <si>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</si>
  <si>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</si>
  <si>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</si>
  <si>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</si>
  <si>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</si>
  <si>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</si>
  <si>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</si>
  <si>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</si>
  <si>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</si>
  <si>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</si>
  <si>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</si>
  <si>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</si>
  <si>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</si>
  <si>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</si>
  <si>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</si>
  <si>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</si>
  <si>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</si>
  <si>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</si>
  <si>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</si>
  <si>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</si>
  <si>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</si>
  <si>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</si>
  <si>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</si>
  <si>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</si>
  <si>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</si>
  <si>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</si>
  <si>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</si>
  <si>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</si>
  <si>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</si>
  <si>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</si>
  <si>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</si>
  <si>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</si>
  <si>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</si>
  <si>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</si>
  <si>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</si>
  <si>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</si>
  <si>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</si>
  <si>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</si>
  <si>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</si>
  <si>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</si>
  <si>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</si>
  <si>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</si>
  <si>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</si>
  <si>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</si>
  <si>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</si>
  <si>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</si>
  <si>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</si>
  <si>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</si>
  <si>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</si>
  <si>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</si>
  <si>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</si>
  <si>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</si>
  <si>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</si>
  <si>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</si>
  <si>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</si>
  <si>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</si>
  <si>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</si>
  <si>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</si>
  <si>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</si>
  <si>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</si>
  <si>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</si>
  <si>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</si>
  <si>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</si>
  <si>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</si>
  <si>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</si>
  <si>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</si>
  <si>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</si>
  <si>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</si>
  <si>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</si>
  <si>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</si>
  <si>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</si>
  <si>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</si>
  <si>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</si>
  <si>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</si>
  <si>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</si>
  <si>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</si>
  <si>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</si>
  <si>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</si>
  <si>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</si>
  <si>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</si>
  <si>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</si>
  <si>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</si>
  <si>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</si>
  <si>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</si>
  <si>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</si>
  <si>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</si>
  <si>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</si>
  <si>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</si>
  <si>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</si>
  <si>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</si>
  <si>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</si>
  <si>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</si>
  <si>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</si>
  <si>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</si>
  <si>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</si>
  <si>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</si>
  <si>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</si>
  <si>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</si>
  <si>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</si>
  <si>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</si>
  <si>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</si>
  <si>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</si>
  <si>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</si>
  <si>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</si>
  <si>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</si>
  <si>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</si>
  <si>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</si>
  <si>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</si>
  <si>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</si>
  <si>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</si>
  <si>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</si>
  <si>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</si>
  <si>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</si>
  <si>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</si>
  <si>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</si>
  <si>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</si>
  <si>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</si>
  <si>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</si>
  <si>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</si>
  <si>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</si>
  <si>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</si>
  <si>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</si>
  <si>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</si>
  <si>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</si>
  <si>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</si>
  <si>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</si>
  <si>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</si>
  <si>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</si>
  <si>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</si>
  <si>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</si>
  <si>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</si>
  <si>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</si>
  <si>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</si>
  <si>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</si>
  <si>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</si>
  <si>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</si>
  <si>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</si>
  <si>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</si>
  <si>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</si>
  <si>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</si>
  <si>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</si>
  <si>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</si>
  <si>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</si>
  <si>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</si>
  <si>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</si>
  <si>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</si>
  <si>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</si>
  <si>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</si>
  <si>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</si>
  <si>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</si>
  <si>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</si>
  <si>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</si>
  <si>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</si>
  <si>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</si>
  <si>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</si>
  <si>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</si>
  <si>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</si>
  <si>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</si>
  <si>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</si>
  <si>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</si>
  <si>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</si>
  <si>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</si>
  <si>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</si>
  <si>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</si>
  <si>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</si>
  <si>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</si>
  <si>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</si>
  <si>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</si>
  <si>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</si>
  <si>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</si>
  <si>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</si>
  <si>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</si>
  <si>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</si>
  <si>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</si>
  <si>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</si>
  <si>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</si>
  <si>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</si>
  <si>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</si>
  <si>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</si>
  <si>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</si>
  <si>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</si>
  <si>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</si>
  <si>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</si>
  <si>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</si>
  <si>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</si>
  <si>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</si>
  <si>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</si>
  <si>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</si>
  <si>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</si>
  <si>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</si>
  <si>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</si>
  <si>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</si>
  <si>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</si>
  <si>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</si>
  <si>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</si>
  <si>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</si>
  <si>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</si>
  <si>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</si>
  <si>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</si>
  <si>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</si>
  <si>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</si>
  <si>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</si>
  <si>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</si>
  <si>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</si>
  <si>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</si>
  <si>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</si>
  <si>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</si>
  <si>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</si>
  <si>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</si>
  <si>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</si>
  <si>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</si>
  <si>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</si>
  <si>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</si>
  <si>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</si>
  <si>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</si>
  <si>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</si>
  <si>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</si>
  <si>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</si>
  <si>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</si>
  <si>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</si>
  <si>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</si>
  <si>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</si>
  <si>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</si>
  <si>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</si>
  <si>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</si>
  <si>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</si>
  <si>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</si>
  <si>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</si>
  <si>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</si>
  <si>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</si>
  <si>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</si>
  <si>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</si>
  <si>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</si>
  <si>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</si>
  <si>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</si>
  <si>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</si>
  <si>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</si>
  <si>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</si>
  <si>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</si>
  <si>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</si>
  <si>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</si>
  <si>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</si>
  <si>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</si>
  <si>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</si>
  <si>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</si>
  <si>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</si>
  <si>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</si>
  <si>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</si>
  <si>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</si>
  <si>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</si>
  <si>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</si>
  <si>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</si>
  <si>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</si>
  <si>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</si>
  <si>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</si>
  <si>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</si>
  <si>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</si>
  <si>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</si>
  <si>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</si>
  <si>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</si>
  <si>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</si>
  <si>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</si>
  <si>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</si>
  <si>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</si>
  <si>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</si>
  <si>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</si>
  <si>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</si>
  <si>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</si>
  <si>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</si>
  <si>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</si>
  <si>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</si>
  <si>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</si>
  <si>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</si>
  <si>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</si>
  <si>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</si>
  <si>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</si>
  <si>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</si>
  <si>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</si>
  <si>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</si>
  <si>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</si>
  <si>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</si>
  <si>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</si>
  <si>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</si>
  <si>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</si>
  <si>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</si>
  <si>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</si>
  <si>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</si>
  <si>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</si>
  <si>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</si>
  <si>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</si>
  <si>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</si>
  <si>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</si>
  <si>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</si>
  <si>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</si>
  <si>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</si>
  <si>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</si>
  <si>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</si>
  <si>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</si>
  <si>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</si>
  <si>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</si>
  <si>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</si>
  <si>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</si>
  <si>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</si>
  <si>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</si>
  <si>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</si>
  <si>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</si>
  <si>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</si>
  <si>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</si>
  <si>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</si>
  <si>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</si>
  <si>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</si>
  <si>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</si>
  <si>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</si>
  <si>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</si>
  <si>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</si>
  <si>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</si>
  <si>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</si>
  <si>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</si>
  <si>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</si>
  <si>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</si>
  <si>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</si>
  <si>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</si>
  <si>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</si>
  <si>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</si>
  <si>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</si>
  <si>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</si>
  <si>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</si>
  <si>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</si>
  <si>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</si>
  <si>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</si>
  <si>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</si>
  <si>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</si>
  <si>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</si>
  <si>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</si>
  <si>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</si>
  <si>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</si>
  <si>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</si>
  <si>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</si>
  <si>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</si>
  <si>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</si>
  <si>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</si>
  <si>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</si>
  <si>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</si>
  <si>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</si>
  <si>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</si>
  <si>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</si>
  <si>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</si>
  <si>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</si>
  <si>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</si>
  <si>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</si>
  <si>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</si>
  <si>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</si>
  <si>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</si>
  <si>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</si>
  <si>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</si>
  <si>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</si>
  <si>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</si>
  <si>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</si>
  <si>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</si>
  <si>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</si>
  <si>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</si>
  <si>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</si>
  <si>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</si>
  <si>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</si>
  <si>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</si>
  <si>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</si>
  <si>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</si>
  <si>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</si>
  <si>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</si>
  <si>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</si>
  <si>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</si>
  <si>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</si>
  <si>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</si>
  <si>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</si>
  <si>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</si>
  <si>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</si>
  <si>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</si>
  <si>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</si>
  <si>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</si>
  <si>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</si>
  <si>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</si>
  <si>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</si>
  <si>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</si>
  <si>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</si>
  <si>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</si>
  <si>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</si>
  <si>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</si>
  <si>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</si>
  <si>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</si>
  <si>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</si>
  <si>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</si>
  <si>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</si>
  <si>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</si>
  <si>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</si>
  <si>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</si>
  <si>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</si>
  <si>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</si>
  <si>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</si>
  <si>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</si>
  <si>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</si>
  <si>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</si>
  <si>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</si>
  <si>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</si>
  <si>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</si>
  <si>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</si>
  <si>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</si>
  <si>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</si>
  <si>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</si>
  <si>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</si>
  <si>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</si>
  <si>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</si>
  <si>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</si>
  <si>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</si>
  <si>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</si>
  <si>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</si>
  <si>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</si>
  <si>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</si>
  <si>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</si>
  <si>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</si>
  <si>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</si>
  <si>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</si>
  <si>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</si>
  <si>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</si>
  <si>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</si>
  <si>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</si>
  <si>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</si>
  <si>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</si>
  <si>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</si>
  <si>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</si>
  <si>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</si>
  <si>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</si>
  <si>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</si>
  <si>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</si>
  <si>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</si>
  <si>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</si>
  <si>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</si>
  <si>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</si>
  <si>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</si>
  <si>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</si>
  <si>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</si>
  <si>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</si>
  <si>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</si>
  <si>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</si>
  <si>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</si>
  <si>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</si>
  <si>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</si>
  <si>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</si>
  <si>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</si>
  <si>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</si>
  <si>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</si>
  <si>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</si>
  <si>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</si>
  <si>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</si>
  <si>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</si>
  <si>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</si>
  <si>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</si>
  <si>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</si>
  <si>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</si>
  <si>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</si>
  <si>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</si>
  <si>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</si>
  <si>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</si>
  <si>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</si>
  <si>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</si>
  <si>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</si>
  <si>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</si>
  <si>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</si>
  <si>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</si>
  <si>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</si>
  <si>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</si>
  <si>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</si>
  <si>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</si>
  <si>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</si>
  <si>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</si>
  <si>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</si>
  <si>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</si>
  <si>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</si>
  <si>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</si>
  <si>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</si>
  <si>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</si>
  <si>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</si>
  <si>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</si>
  <si>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</si>
  <si>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</si>
  <si>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</si>
  <si>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</si>
  <si>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</si>
  <si>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</si>
  <si>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</si>
  <si>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</si>
  <si>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</si>
  <si>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</si>
  <si>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</si>
  <si>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</si>
  <si>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</si>
  <si>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</si>
  <si>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</si>
  <si>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</si>
  <si>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</si>
  <si>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</si>
  <si>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</si>
  <si>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</si>
  <si>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</si>
  <si>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</si>
  <si>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</si>
  <si>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</si>
  <si>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</si>
  <si>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</si>
  <si>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</si>
  <si>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</si>
  <si>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</si>
  <si>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</si>
  <si>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</si>
  <si>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</si>
  <si>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</si>
  <si>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</si>
  <si>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</si>
  <si>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</si>
  <si>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</si>
  <si>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</si>
  <si>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</si>
  <si>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</si>
  <si>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</si>
  <si>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</si>
  <si>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</si>
  <si>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</si>
  <si>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</si>
  <si>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</si>
  <si>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</si>
  <si>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</si>
  <si>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</si>
  <si>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</si>
  <si>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</si>
  <si>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</si>
  <si>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</si>
  <si>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</si>
  <si>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</si>
  <si>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</si>
  <si>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</si>
  <si>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</si>
  <si>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</si>
  <si>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</si>
  <si>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</si>
  <si>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</si>
  <si>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</si>
  <si>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</si>
  <si>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</si>
  <si>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</si>
  <si>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</si>
  <si>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</si>
  <si>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</si>
  <si>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</si>
  <si>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</si>
  <si>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</si>
  <si>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</si>
  <si>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</si>
  <si>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</si>
  <si>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</si>
  <si>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</si>
  <si>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</si>
  <si>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</si>
  <si>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</si>
  <si>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</si>
  <si>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</si>
  <si>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</si>
  <si>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</si>
  <si>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</si>
  <si>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</si>
  <si>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</si>
  <si>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</si>
  <si>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</si>
  <si>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</si>
  <si>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</si>
  <si>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</si>
  <si>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</si>
  <si>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</si>
  <si>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</si>
  <si>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</si>
  <si>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</si>
  <si>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</si>
  <si>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</si>
  <si>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</si>
  <si>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</si>
  <si>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</si>
  <si>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</si>
  <si>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</si>
  <si>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</si>
  <si>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</si>
  <si>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</si>
  <si>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</si>
  <si>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</si>
  <si>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</si>
  <si>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</si>
  <si>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</si>
  <si>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</si>
  <si>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</si>
  <si>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</si>
  <si>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</si>
  <si>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</si>
  <si>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</si>
  <si>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</si>
  <si>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</si>
  <si>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</si>
  <si>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</si>
  <si>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</si>
  <si>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</si>
  <si>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</si>
  <si>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</si>
  <si>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</si>
  <si>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</si>
  <si>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</si>
  <si>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</si>
  <si>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</si>
  <si>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</si>
  <si>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</si>
  <si>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</si>
  <si>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</si>
  <si>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</si>
  <si>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</si>
  <si>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</si>
  <si>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</si>
  <si>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</si>
  <si>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</si>
  <si>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</si>
  <si>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</si>
  <si>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</si>
  <si>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</si>
  <si>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</si>
  <si>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</si>
  <si>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</si>
  <si>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</si>
  <si>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</si>
  <si>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</si>
  <si>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</si>
  <si>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</si>
  <si>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</si>
  <si>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</si>
  <si>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</si>
  <si>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</si>
  <si>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</si>
  <si>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</si>
  <si>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</si>
  <si>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</si>
  <si>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</si>
  <si>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</si>
  <si>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</si>
  <si>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</si>
  <si>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</si>
  <si>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</si>
  <si>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</si>
  <si>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</si>
  <si>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</si>
  <si>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</si>
  <si>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</si>
  <si>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</si>
  <si>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</si>
  <si>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</si>
  <si>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</si>
  <si>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</si>
  <si>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</si>
  <si>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</si>
  <si>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</si>
  <si>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</si>
  <si>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</si>
  <si>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</si>
  <si>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</si>
  <si>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</si>
  <si>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</si>
  <si>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</si>
  <si>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</si>
  <si>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</si>
  <si>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</si>
  <si>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</si>
  <si>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</si>
  <si>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</si>
  <si>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</si>
  <si>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</si>
  <si>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</si>
  <si>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</si>
  <si>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</si>
  <si>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</si>
  <si>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</si>
  <si>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</si>
  <si>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</si>
  <si>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</si>
  <si>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</si>
  <si>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</si>
  <si>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</si>
  <si>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</si>
  <si>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</si>
  <si>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</si>
  <si>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</si>
  <si>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</si>
  <si>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</si>
  <si>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</si>
  <si>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</si>
  <si>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</si>
  <si>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</si>
  <si>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</si>
  <si>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</si>
  <si>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</si>
  <si>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</si>
  <si>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</si>
  <si>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</si>
  <si>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</si>
  <si>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</si>
  <si>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</si>
  <si>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</si>
  <si>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</si>
  <si>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</si>
  <si>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</si>
  <si>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</si>
  <si>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</si>
  <si>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</si>
  <si>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</si>
  <si>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</si>
  <si>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</si>
  <si>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</si>
  <si>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</si>
  <si>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</si>
  <si>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</si>
  <si>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</si>
  <si>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</si>
  <si>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</si>
  <si>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</si>
  <si>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</si>
  <si>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</si>
  <si>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</si>
  <si>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</si>
  <si>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</si>
  <si>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</si>
  <si>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</si>
  <si>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</si>
  <si>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</si>
  <si>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</si>
  <si>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</si>
  <si>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</si>
  <si>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</si>
  <si>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</si>
  <si>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</si>
  <si>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</si>
  <si>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</si>
  <si>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</si>
  <si>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</si>
  <si>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</si>
  <si>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</si>
  <si>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</si>
  <si>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</si>
  <si>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</si>
  <si>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</si>
  <si>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</si>
  <si>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</si>
  <si>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</si>
  <si>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</si>
  <si>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</si>
  <si>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</si>
  <si>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</si>
  <si>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</si>
  <si>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</si>
  <si>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</si>
  <si>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</si>
  <si>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</si>
  <si>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</si>
  <si>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</si>
  <si>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</si>
  <si>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</si>
  <si>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</si>
  <si>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</si>
  <si>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</si>
  <si>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</si>
  <si>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</si>
  <si>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</si>
  <si>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</si>
  <si>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</si>
  <si>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</si>
  <si>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</si>
  <si>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</si>
  <si>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</si>
  <si>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</si>
  <si>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</si>
  <si>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</si>
  <si>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</si>
  <si>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</si>
  <si>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</si>
  <si>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</si>
  <si>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</si>
  <si>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</si>
  <si>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</si>
  <si>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</si>
  <si>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</si>
  <si>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</si>
  <si>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</si>
  <si>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</si>
  <si>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</si>
  <si>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</si>
  <si>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</si>
  <si>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</si>
  <si>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</si>
  <si>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</si>
  <si>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</si>
  <si>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</si>
  <si>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</si>
  <si>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</si>
  <si>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</si>
  <si>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</si>
  <si>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</si>
  <si>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</si>
  <si>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</si>
  <si>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</si>
  <si>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</si>
  <si>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</si>
  <si>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</si>
  <si>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</si>
  <si>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</si>
  <si>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</si>
  <si>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</si>
  <si>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</si>
  <si>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</si>
  <si>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</si>
  <si>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</si>
  <si>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</si>
  <si>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</si>
  <si>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</si>
  <si>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</si>
  <si>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</si>
  <si>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</si>
  <si>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</si>
  <si>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</si>
  <si>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</si>
  <si>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</si>
  <si>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</si>
  <si>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</si>
  <si>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</si>
  <si>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</si>
  <si>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</si>
  <si>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</si>
  <si>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</si>
  <si>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</si>
  <si>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</si>
  <si>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</si>
  <si>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</si>
  <si>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</si>
  <si>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</si>
  <si>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</si>
  <si>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</si>
  <si>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</si>
  <si>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</si>
  <si>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</si>
  <si>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</si>
  <si>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</si>
  <si>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</si>
  <si>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</si>
  <si>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</si>
  <si>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</si>
  <si>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</si>
  <si>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</si>
  <si>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</si>
  <si>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</si>
  <si>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</si>
  <si>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</si>
  <si>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</si>
  <si>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</si>
  <si>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</si>
  <si>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</si>
  <si>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</si>
  <si>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</si>
  <si>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</si>
  <si>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</si>
  <si>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</si>
  <si>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</si>
  <si>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</si>
  <si>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</si>
  <si>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</si>
  <si>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</si>
  <si>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</si>
  <si>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</si>
  <si>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</si>
  <si>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</si>
  <si>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</si>
  <si>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</si>
  <si>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</si>
  <si>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</si>
  <si>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</si>
  <si>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</si>
  <si>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</si>
  <si>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</si>
  <si>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</si>
  <si>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</si>
  <si>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</si>
  <si>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</si>
  <si>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</si>
  <si>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</si>
  <si>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</si>
  <si>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</si>
  <si>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</si>
  <si>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</si>
  <si>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</si>
  <si>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</si>
  <si>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</si>
  <si>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</si>
  <si>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</si>
  <si>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</si>
  <si>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</si>
  <si>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</si>
  <si>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</si>
  <si>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</si>
  <si>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</si>
  <si>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</si>
  <si>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</si>
  <si>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</si>
  <si>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</si>
  <si>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</si>
  <si>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</si>
  <si>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</si>
  <si>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</si>
  <si>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</si>
  <si>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</si>
  <si>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</si>
  <si>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</si>
  <si>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</si>
  <si>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</si>
  <si>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</si>
  <si>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</si>
  <si>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</si>
  <si>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</si>
  <si>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</si>
  <si>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</si>
  <si>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</si>
  <si>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</si>
  <si>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</si>
  <si>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</si>
  <si>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</si>
  <si>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</si>
  <si>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</si>
  <si>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</si>
  <si>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</si>
  <si>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</si>
  <si>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</si>
  <si>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</si>
  <si>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</si>
  <si>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</si>
  <si>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</si>
  <si>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</si>
  <si>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</si>
  <si>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</si>
  <si>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</si>
  <si>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</si>
  <si>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</si>
  <si>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</si>
  <si>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</si>
  <si>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</si>
  <si>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</si>
  <si>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</si>
  <si>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</si>
  <si>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</si>
  <si>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</si>
  <si>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</si>
  <si>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</si>
  <si>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</si>
  <si>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</si>
  <si>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</si>
  <si>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</si>
  <si>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</si>
  <si>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</si>
  <si>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</si>
  <si>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</si>
  <si>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</si>
  <si>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</si>
  <si>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</si>
  <si>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</si>
  <si>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</si>
  <si>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</si>
  <si>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</si>
  <si>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</si>
  <si>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</si>
  <si>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</si>
  <si>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</si>
  <si>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</si>
  <si>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</si>
  <si>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</si>
  <si>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</si>
  <si>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</si>
  <si>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</si>
  <si>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</si>
  <si>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</si>
  <si>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</si>
  <si>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</si>
  <si>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</si>
  <si>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</si>
  <si>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</si>
  <si>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</si>
  <si>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</si>
  <si>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</si>
  <si>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</si>
  <si>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</si>
  <si>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</si>
  <si>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</si>
  <si>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</si>
  <si>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</si>
  <si>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</si>
  <si>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</si>
  <si>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</si>
  <si>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</si>
  <si>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</si>
  <si>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</si>
  <si>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</si>
  <si>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</si>
  <si>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</si>
  <si>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</si>
  <si>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</si>
  <si>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</si>
  <si>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</si>
  <si>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</si>
  <si>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</si>
  <si>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</si>
  <si>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</si>
  <si>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</si>
  <si>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</si>
  <si>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</si>
  <si>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</si>
  <si>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</si>
  <si>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</si>
  <si>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</si>
  <si>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</si>
  <si>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</si>
  <si>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</si>
  <si>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</si>
  <si>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</si>
  <si>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</si>
  <si>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</si>
  <si>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</si>
  <si>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</si>
  <si>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</si>
  <si>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</si>
  <si>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</si>
  <si>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</si>
  <si>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</si>
  <si>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</si>
  <si>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</si>
  <si>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</si>
  <si>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</si>
  <si>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</si>
  <si>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</si>
  <si>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</si>
  <si>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</si>
  <si>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</si>
  <si>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</si>
  <si>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</si>
  <si>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</si>
  <si>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</si>
  <si>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</si>
  <si>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</si>
  <si>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</si>
  <si>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</si>
  <si>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</si>
  <si>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</si>
  <si>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</si>
  <si>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</si>
  <si>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</si>
  <si>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</si>
  <si>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</si>
  <si>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</si>
  <si>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</si>
  <si>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</si>
  <si>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</si>
  <si>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</si>
  <si>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</si>
  <si>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</si>
  <si>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</si>
  <si>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</si>
  <si>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</si>
  <si>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</si>
  <si>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</si>
  <si>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</si>
  <si>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</si>
  <si>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</si>
  <si>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</si>
  <si>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</si>
  <si>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</si>
  <si>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</si>
  <si>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</si>
  <si>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</si>
  <si>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</si>
  <si>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</si>
  <si>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</si>
  <si>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</si>
  <si>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</si>
  <si>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</si>
  <si>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</si>
  <si>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</si>
  <si>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</si>
  <si>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</si>
  <si>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</si>
  <si>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</si>
  <si>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</si>
  <si>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</si>
  <si>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</si>
  <si>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</si>
  <si>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</si>
  <si>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</si>
  <si>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</si>
  <si>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</si>
  <si>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</si>
  <si>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</si>
  <si>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</si>
  <si>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</si>
  <si>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</si>
  <si>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</si>
  <si>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</si>
  <si>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</si>
  <si>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</si>
  <si>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</si>
  <si>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</si>
  <si>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</si>
  <si>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</si>
  <si>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</si>
  <si>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</si>
  <si>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</si>
  <si>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</si>
  <si>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</si>
  <si>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</si>
  <si>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</si>
  <si>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</si>
  <si>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</si>
  <si>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</si>
  <si>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</si>
  <si>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</si>
  <si>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</si>
  <si>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</si>
  <si>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</si>
  <si>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</si>
  <si>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</si>
  <si>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</si>
  <si>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</si>
  <si>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</si>
  <si>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</si>
  <si>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</si>
  <si>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</si>
  <si>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</si>
  <si>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</si>
  <si>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</si>
  <si>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</si>
  <si>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</si>
  <si>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</si>
  <si>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</si>
  <si>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</si>
  <si>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</si>
  <si>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</si>
  <si>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</si>
  <si>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</si>
  <si>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</si>
  <si>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</si>
  <si>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</si>
  <si>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</si>
  <si>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</si>
  <si>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</si>
  <si>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</si>
  <si>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</si>
  <si>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</si>
  <si>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</si>
  <si>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</si>
  <si>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</si>
  <si>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</si>
  <si>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</si>
  <si>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</si>
  <si>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</si>
  <si>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</si>
  <si>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</si>
  <si>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</si>
  <si>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</si>
  <si>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</si>
  <si>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</si>
  <si>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</si>
  <si>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</si>
  <si>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</si>
  <si>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</si>
  <si>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</si>
  <si>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</si>
  <si>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</si>
  <si>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</si>
  <si>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</si>
  <si>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</si>
  <si>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</si>
  <si>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</si>
  <si>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</si>
  <si>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</si>
  <si>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</si>
  <si>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</si>
  <si>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</si>
  <si>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</si>
  <si>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</si>
  <si>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</si>
  <si>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</si>
  <si>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</si>
  <si>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</si>
  <si>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</si>
  <si>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</si>
  <si>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</si>
  <si>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</si>
  <si>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</si>
  <si>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</si>
  <si>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</si>
  <si>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</si>
  <si>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</si>
  <si>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</si>
  <si>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</si>
  <si>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</si>
  <si>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</si>
  <si>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</si>
  <si>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</si>
  <si>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</si>
  <si>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</si>
  <si>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</si>
  <si>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</si>
  <si>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</si>
  <si>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</si>
  <si>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</si>
  <si>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</si>
  <si>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</si>
  <si>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</si>
  <si>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</si>
  <si>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</si>
  <si>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</si>
  <si>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</si>
  <si>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</si>
  <si>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</si>
  <si>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</si>
  <si>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</si>
  <si>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</si>
  <si>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</si>
  <si>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</si>
  <si>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</si>
  <si>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</si>
  <si>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</si>
  <si>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</si>
  <si>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</si>
  <si>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</si>
  <si>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</si>
  <si>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</si>
  <si>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</si>
  <si>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</si>
  <si>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</si>
  <si>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</si>
  <si>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</si>
  <si>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</si>
  <si>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</si>
  <si>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</si>
  <si>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</si>
  <si>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</si>
  <si>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</si>
  <si>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</si>
  <si>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</si>
  <si>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</si>
  <si>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</si>
  <si>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</si>
  <si>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</si>
  <si>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</si>
  <si>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</si>
  <si>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</si>
  <si>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</si>
  <si>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</si>
  <si>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</si>
  <si>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</si>
  <si>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</si>
  <si>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</si>
  <si>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</si>
  <si>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</si>
  <si>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</si>
  <si>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</si>
  <si>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</si>
  <si>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</si>
  <si>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</si>
  <si>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</si>
  <si>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</si>
  <si>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</si>
  <si>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</si>
  <si>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</si>
  <si>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</si>
  <si>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</si>
  <si>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</si>
  <si>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</si>
  <si>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</si>
  <si>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</si>
  <si>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</si>
  <si>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</si>
  <si>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</si>
  <si>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</si>
  <si>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</si>
  <si>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</si>
  <si>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</si>
  <si>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</si>
  <si>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</si>
  <si>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</si>
  <si>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</si>
  <si>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</si>
  <si>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</si>
  <si>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</si>
  <si>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</si>
  <si>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</si>
  <si>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</si>
  <si>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</si>
  <si>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</si>
  <si>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</si>
  <si>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</si>
  <si>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</si>
  <si>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</si>
  <si>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</si>
  <si>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</si>
  <si>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</si>
  <si>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</si>
  <si>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</si>
  <si>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</si>
  <si>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</si>
  <si>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</si>
  <si>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</si>
  <si>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</si>
  <si>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</si>
  <si>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</si>
  <si>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</si>
  <si>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</si>
  <si>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</si>
  <si>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</si>
  <si>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</si>
  <si>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</si>
  <si>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</si>
  <si>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</si>
  <si>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</si>
  <si>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</si>
  <si>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</si>
  <si>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</si>
  <si>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</si>
  <si>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</si>
  <si>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</si>
  <si>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</si>
  <si>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</si>
  <si>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</si>
  <si>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</si>
  <si>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</si>
  <si>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</si>
  <si>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</si>
  <si>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</si>
  <si>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</si>
  <si>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</si>
  <si>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</si>
  <si>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</si>
  <si>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</si>
  <si>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</si>
  <si>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</si>
  <si>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</si>
  <si>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</si>
  <si>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</si>
  <si>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</si>
  <si>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</si>
  <si>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</si>
  <si>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</si>
  <si>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</si>
  <si>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</si>
  <si>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</si>
  <si>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</si>
  <si>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</si>
  <si>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</si>
  <si>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</si>
  <si>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</si>
  <si>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</si>
  <si>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</si>
  <si>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</si>
  <si>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</si>
  <si>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</si>
  <si>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</si>
  <si>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</si>
  <si>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</si>
  <si>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</si>
  <si>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</si>
  <si>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</si>
  <si>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</si>
  <si>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</si>
  <si>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</si>
  <si>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</si>
  <si>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</si>
  <si>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</si>
  <si>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</si>
  <si>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</si>
  <si>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</si>
  <si>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</si>
  <si>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</si>
  <si>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</si>
  <si>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</si>
  <si>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</si>
  <si>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</si>
  <si>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</si>
  <si>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</si>
  <si>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</si>
  <si>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</si>
  <si>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</si>
  <si>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</si>
  <si>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</si>
  <si>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</si>
  <si>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</si>
  <si>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</si>
  <si>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</si>
  <si>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</si>
  <si>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</si>
  <si>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</si>
  <si>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</si>
  <si>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</si>
  <si>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</si>
  <si>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</si>
  <si>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</si>
  <si>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</si>
  <si>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</si>
  <si>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</si>
  <si>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</si>
  <si>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</si>
  <si>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</si>
  <si>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</si>
  <si>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</si>
  <si>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</si>
  <si>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</si>
  <si>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</si>
  <si>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</si>
  <si>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</si>
  <si>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</si>
  <si>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</si>
  <si>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</si>
  <si>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</si>
  <si>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</si>
  <si>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</si>
  <si>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</si>
  <si>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</si>
  <si>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</si>
  <si>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</si>
  <si>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</si>
  <si>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</si>
  <si>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</si>
  <si>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</si>
  <si>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</si>
  <si>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</si>
  <si>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</si>
  <si>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</si>
  <si>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</si>
  <si>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</si>
  <si>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</si>
  <si>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</si>
  <si>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</si>
  <si>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</si>
  <si>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</si>
  <si>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</si>
  <si>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</si>
  <si>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</si>
  <si>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</si>
  <si>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</si>
  <si>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</si>
  <si>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</si>
  <si>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</si>
  <si>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</si>
  <si>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</si>
  <si>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</si>
  <si>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</si>
  <si>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</si>
  <si>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</si>
  <si>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</si>
  <si>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</si>
  <si>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</si>
  <si>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</si>
  <si>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</si>
  <si>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</si>
  <si>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</si>
  <si>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</si>
  <si>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</si>
  <si>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</si>
  <si>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</si>
  <si>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</si>
  <si>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</si>
  <si>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</si>
  <si>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</si>
  <si>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</si>
  <si>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</si>
  <si>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</si>
  <si>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</si>
  <si>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</si>
  <si>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</si>
  <si>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</si>
  <si>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</si>
  <si>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</si>
  <si>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</si>
  <si>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</si>
  <si>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</si>
  <si>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</si>
  <si>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</si>
  <si>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</si>
  <si>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</si>
  <si>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</si>
  <si>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</si>
  <si>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</si>
  <si>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</si>
  <si>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</si>
  <si>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</si>
  <si>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</si>
  <si>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</si>
  <si>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</si>
  <si>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</si>
  <si>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</si>
  <si>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</si>
  <si>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</si>
  <si>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</si>
  <si>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</si>
  <si>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</si>
  <si>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</si>
  <si>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</si>
  <si>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</si>
  <si>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</si>
  <si>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</si>
  <si>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</si>
  <si>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</si>
  <si>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</si>
  <si>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</si>
  <si>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</si>
  <si>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</si>
  <si>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</si>
  <si>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</si>
  <si>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</si>
  <si>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</si>
  <si>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</si>
  <si>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</si>
  <si>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</si>
  <si>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</si>
  <si>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</si>
  <si>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</si>
  <si>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</si>
  <si>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</si>
  <si>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</si>
  <si>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</si>
  <si>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</si>
  <si>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</si>
  <si>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</si>
  <si>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</si>
  <si>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</si>
  <si>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</si>
  <si>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</si>
  <si>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</si>
  <si>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</si>
  <si>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</si>
  <si>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</si>
  <si>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</si>
  <si>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</si>
  <si>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</si>
  <si>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</si>
  <si>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</si>
  <si>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</si>
  <si>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</si>
  <si>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</si>
  <si>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</si>
  <si>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</si>
  <si>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</si>
  <si>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</si>
  <si>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</si>
  <si>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</si>
  <si>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</si>
  <si>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</si>
  <si>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</si>
  <si>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</si>
  <si>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</si>
  <si>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</si>
  <si>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</si>
  <si>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</si>
  <si>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</si>
  <si>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</si>
  <si>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</si>
  <si>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</si>
  <si>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</si>
  <si>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</si>
  <si>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</si>
  <si>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</si>
  <si>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</si>
  <si>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</si>
  <si>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</si>
  <si>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</si>
  <si>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</si>
  <si>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</si>
  <si>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</si>
  <si>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</si>
  <si>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</si>
  <si>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</si>
  <si>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</si>
  <si>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</si>
  <si>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</si>
  <si>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</si>
  <si>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</si>
  <si>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</si>
  <si>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</si>
  <si>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</si>
  <si>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</si>
  <si>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</si>
  <si>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</si>
  <si>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</si>
  <si>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</si>
  <si>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</si>
  <si>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</si>
  <si>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</si>
  <si>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</si>
  <si>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</si>
  <si>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</si>
  <si>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</si>
  <si>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</si>
  <si>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</si>
  <si>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</si>
  <si>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</si>
  <si>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</si>
  <si>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</si>
  <si>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</si>
  <si>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</si>
  <si>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</si>
  <si>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</si>
  <si>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</si>
  <si>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</si>
  <si>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</si>
  <si>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</si>
  <si>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</si>
  <si>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</si>
  <si>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</si>
  <si>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</si>
  <si>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</si>
  <si>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</si>
  <si>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</si>
  <si>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</si>
  <si>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</si>
  <si>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</si>
  <si>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</si>
  <si>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</si>
  <si>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</si>
  <si>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</si>
  <si>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</si>
  <si>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</si>
  <si>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</si>
  <si>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</si>
  <si>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</si>
  <si>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</si>
  <si>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</si>
  <si>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</si>
  <si>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</si>
  <si>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</si>
  <si>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</si>
  <si>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</si>
  <si>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</si>
  <si>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</si>
  <si>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</si>
  <si>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</si>
  <si>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</si>
  <si>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</si>
  <si>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</si>
  <si>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</si>
  <si>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</si>
  <si>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</si>
  <si>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</si>
  <si>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</si>
  <si>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</si>
  <si>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</si>
  <si>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</si>
  <si>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</si>
  <si>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</si>
  <si>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</si>
  <si>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</si>
  <si>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</si>
  <si>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</si>
  <si>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</si>
  <si>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</si>
  <si>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</si>
  <si>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</si>
  <si>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</si>
  <si>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</si>
  <si>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</si>
  <si>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</si>
  <si>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</si>
  <si>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</si>
  <si>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</si>
  <si>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</si>
  <si>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</si>
  <si>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</si>
  <si>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</si>
  <si>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</si>
  <si>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</si>
  <si>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</si>
  <si>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</si>
  <si>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</si>
  <si>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</si>
  <si>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</si>
  <si>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</si>
  <si>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</si>
  <si>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</si>
  <si>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</si>
  <si>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</si>
  <si>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</si>
  <si>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</si>
  <si>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</si>
  <si>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</si>
  <si>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</si>
  <si>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</si>
  <si>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</si>
  <si>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</si>
  <si>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</si>
  <si>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</si>
  <si>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</si>
  <si>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</si>
  <si>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</si>
  <si>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</si>
  <si>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</si>
  <si>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</si>
  <si>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</si>
  <si>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</si>
  <si>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</si>
  <si>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</si>
  <si>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</si>
  <si>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</si>
  <si>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</si>
  <si>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</si>
  <si>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</si>
  <si>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</si>
  <si>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</si>
  <si>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</si>
  <si>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</si>
  <si>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</si>
  <si>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</si>
  <si>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</si>
  <si>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</si>
  <si>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</si>
  <si>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</si>
  <si>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</si>
  <si>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</si>
  <si>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</si>
  <si>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</si>
  <si>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</si>
  <si>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</si>
  <si>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</si>
  <si>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</si>
  <si>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</si>
  <si>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</si>
  <si>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</si>
  <si>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</si>
  <si>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</si>
  <si>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</si>
  <si>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</si>
  <si>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</si>
  <si>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</si>
  <si>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</si>
  <si>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</si>
  <si>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</si>
  <si>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</si>
  <si>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</si>
  <si>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</si>
  <si>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</si>
  <si>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</si>
  <si>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</si>
  <si>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</si>
  <si>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</si>
  <si>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</si>
  <si>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</si>
  <si>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</si>
  <si>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</si>
  <si>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</si>
  <si>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</si>
  <si>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</si>
  <si>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</si>
  <si>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</si>
  <si>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</si>
  <si>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</si>
  <si>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</si>
  <si>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</si>
  <si>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</si>
  <si>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</si>
  <si>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</si>
  <si>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</si>
  <si>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</si>
  <si>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</si>
  <si>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</si>
  <si>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</si>
  <si>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</si>
  <si>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</si>
  <si>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</si>
  <si>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</si>
  <si>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</si>
  <si>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</si>
  <si>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</si>
  <si>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</si>
  <si>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</si>
  <si>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</si>
  <si>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</si>
  <si>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</si>
  <si>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</si>
  <si>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</si>
  <si>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</si>
  <si>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</si>
  <si>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</si>
  <si>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</si>
  <si>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</si>
  <si>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</si>
  <si>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</si>
  <si>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</si>
  <si>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</si>
  <si>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</si>
  <si>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</si>
  <si>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</si>
  <si>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</si>
  <si>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</si>
  <si>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</si>
  <si>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</si>
  <si>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</si>
  <si>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</si>
  <si>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</si>
  <si>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</si>
  <si>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</si>
  <si>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</si>
  <si>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</si>
  <si>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</si>
  <si>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</si>
  <si>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</si>
  <si>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</si>
  <si>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</si>
  <si>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</si>
  <si>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</si>
  <si>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</si>
  <si>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</si>
  <si>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</si>
  <si>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</si>
  <si>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</si>
  <si>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</si>
  <si>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</si>
  <si>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</si>
  <si>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</si>
  <si>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</si>
  <si>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</si>
  <si>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</si>
  <si>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</si>
  <si>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</si>
  <si>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</si>
  <si>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</si>
  <si>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</si>
  <si>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</si>
  <si>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</si>
  <si>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</si>
  <si>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</si>
  <si>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</si>
  <si>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</si>
  <si>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</si>
  <si>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</si>
  <si>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</si>
  <si>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</si>
  <si>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</si>
  <si>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</si>
  <si>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</si>
  <si>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</si>
  <si>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</si>
  <si>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</si>
  <si>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</si>
  <si>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</si>
  <si>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</si>
  <si>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</si>
  <si>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</si>
  <si>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</si>
  <si>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</si>
  <si>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</si>
  <si>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</si>
  <si>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</si>
  <si>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</si>
  <si>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</si>
  <si>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</si>
  <si>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</si>
  <si>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</si>
  <si>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</si>
  <si>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</si>
  <si>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</si>
  <si>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</si>
  <si>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</si>
  <si>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</si>
  <si>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</si>
  <si>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</si>
  <si>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</si>
  <si>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</si>
  <si>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</si>
  <si>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</si>
  <si>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</si>
  <si>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</si>
  <si>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</si>
  <si>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</si>
  <si>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</si>
  <si>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</si>
  <si>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</si>
  <si>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</si>
  <si>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</si>
  <si>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</si>
  <si>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</si>
  <si>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</si>
  <si>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</si>
  <si>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</si>
  <si>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</si>
  <si>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</si>
  <si>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</si>
  <si>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</si>
  <si>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</si>
  <si>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</si>
  <si>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</si>
  <si>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</si>
  <si>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</si>
  <si>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</si>
  <si>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</si>
  <si>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</si>
  <si>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</si>
  <si>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</si>
  <si>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</si>
  <si>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</si>
  <si>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</si>
  <si>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</si>
  <si>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</si>
  <si>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</si>
  <si>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</si>
  <si>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</si>
  <si>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</si>
  <si>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</si>
  <si>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</si>
  <si>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</si>
  <si>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</si>
  <si>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</si>
  <si>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</si>
  <si>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</si>
  <si>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</si>
  <si>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</si>
  <si>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</si>
  <si>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</si>
  <si>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</si>
  <si>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</si>
  <si>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</si>
  <si>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</si>
  <si>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</si>
  <si>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</si>
  <si>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</si>
  <si>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</si>
  <si>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</si>
  <si>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</si>
  <si>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</si>
  <si>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</si>
  <si>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</si>
  <si>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</si>
  <si>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</si>
  <si>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</si>
  <si>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</si>
  <si>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</si>
  <si>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</si>
  <si>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</si>
  <si>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</si>
  <si>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</si>
  <si>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</si>
  <si>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</si>
  <si>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</si>
  <si>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</si>
  <si>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</si>
  <si>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</si>
  <si>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</si>
  <si>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</si>
  <si>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</si>
  <si>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</si>
  <si>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</si>
  <si>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</si>
  <si>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</si>
  <si>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</si>
  <si>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</si>
  <si>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</si>
  <si>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</si>
  <si>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</si>
  <si>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</si>
  <si>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</si>
  <si>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</si>
  <si>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</si>
  <si>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</si>
  <si>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</si>
  <si>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</si>
  <si>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</si>
  <si>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</si>
  <si>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</si>
  <si>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</si>
  <si>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</si>
  <si>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</si>
  <si>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</si>
  <si>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</si>
  <si>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</si>
  <si>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</si>
  <si>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</si>
  <si>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</si>
  <si>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</si>
  <si>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</si>
  <si>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</si>
  <si>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</si>
  <si>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</si>
  <si>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</si>
  <si>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</si>
  <si>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</si>
  <si>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</si>
  <si>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</si>
  <si>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</si>
  <si>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</si>
  <si>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</si>
  <si>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</si>
  <si>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</si>
  <si>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</si>
  <si>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</si>
  <si>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</si>
  <si>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</si>
  <si>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</si>
  <si>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</si>
  <si>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</si>
  <si>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</si>
  <si>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</si>
  <si>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</si>
  <si>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</si>
  <si>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</si>
  <si>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</si>
  <si>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</si>
  <si>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</si>
  <si>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</si>
  <si>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</si>
  <si>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</si>
  <si>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</si>
  <si>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</si>
  <si>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</si>
  <si>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</si>
  <si>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</si>
  <si>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</si>
  <si>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</si>
  <si>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</si>
  <si>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</si>
  <si>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</si>
  <si>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</si>
  <si>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</si>
  <si>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</si>
  <si>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</si>
  <si>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</si>
  <si>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</si>
  <si>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</si>
  <si>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</si>
  <si>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</si>
  <si>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</si>
  <si>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</si>
  <si>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</si>
  <si>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</si>
  <si>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</si>
  <si>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</si>
  <si>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</si>
  <si>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</si>
  <si>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</si>
  <si>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</si>
  <si>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</si>
  <si>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</si>
  <si>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</si>
  <si>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</si>
  <si>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</si>
  <si>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</si>
  <si>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</si>
  <si>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</si>
  <si>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</si>
  <si>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</si>
  <si>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</si>
  <si>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</si>
  <si>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</si>
  <si>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</si>
  <si>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</si>
  <si>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</si>
  <si>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</si>
  <si>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</si>
  <si>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</si>
  <si>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</si>
  <si>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</si>
  <si>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</si>
  <si>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</si>
  <si>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</si>
  <si>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</si>
  <si>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</si>
  <si>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</si>
  <si>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</si>
  <si>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</si>
  <si>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</si>
  <si>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</si>
  <si>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</si>
  <si>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</si>
  <si>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</si>
  <si>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</si>
  <si>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</si>
  <si>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</si>
  <si>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</si>
  <si>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</si>
  <si>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</si>
  <si>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</si>
  <si>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</si>
  <si>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</si>
  <si>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</si>
  <si>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</si>
  <si>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</si>
  <si>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</si>
  <si>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</si>
  <si>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</si>
  <si>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</si>
  <si>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</si>
  <si>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</si>
  <si>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</si>
  <si>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</si>
  <si>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</si>
  <si>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</si>
  <si>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</si>
  <si>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</si>
  <si>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</si>
  <si>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</si>
  <si>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</si>
  <si>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</si>
  <si>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</si>
  <si>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</si>
  <si>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</si>
  <si>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</si>
  <si>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</si>
  <si>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</si>
  <si>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</si>
  <si>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</si>
  <si>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</si>
  <si>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</si>
  <si>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</si>
  <si>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</si>
  <si>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</si>
  <si>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</si>
  <si>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</si>
  <si>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</si>
  <si>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</si>
  <si>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</si>
  <si>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</si>
  <si>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</si>
  <si>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</si>
  <si>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</si>
  <si>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</si>
  <si>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</si>
  <si>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</si>
  <si>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</si>
  <si>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</si>
  <si>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</si>
  <si>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</si>
  <si>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</si>
  <si>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</si>
  <si>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</si>
  <si>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</si>
  <si>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</si>
  <si>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</si>
  <si>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</si>
  <si>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</si>
  <si>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</si>
  <si>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</si>
  <si>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</si>
  <si>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</si>
  <si>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</si>
  <si>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</si>
  <si>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</si>
  <si>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</si>
  <si>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</si>
  <si>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</si>
  <si>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</si>
  <si>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</si>
  <si>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</si>
  <si>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</si>
  <si>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</si>
  <si>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</si>
  <si>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</si>
  <si>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</si>
  <si>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</si>
  <si>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</si>
  <si>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</si>
  <si>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</si>
  <si>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</si>
  <si>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</si>
  <si>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</si>
  <si>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</si>
  <si>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</si>
  <si>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</si>
  <si>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</si>
  <si>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</si>
  <si>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</si>
  <si>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</si>
  <si>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</si>
  <si>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</si>
  <si>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</si>
  <si>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</si>
  <si>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</si>
  <si>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</si>
  <si>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</si>
  <si>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</si>
  <si>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</si>
  <si>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</si>
  <si>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</si>
  <si>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</si>
  <si>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</si>
  <si>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</si>
  <si>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</si>
  <si>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</si>
  <si>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</si>
  <si>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</si>
  <si>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</si>
  <si>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</si>
  <si>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</si>
  <si>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</si>
  <si>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</si>
  <si>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</si>
  <si>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</si>
  <si>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</si>
  <si>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</si>
  <si>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</si>
  <si>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</si>
  <si>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</si>
  <si>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</si>
  <si>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</si>
  <si>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</si>
  <si>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</si>
  <si>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</si>
  <si>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</si>
  <si>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</si>
  <si>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</si>
  <si>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</si>
  <si>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</si>
  <si>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</si>
  <si>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</si>
  <si>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</si>
  <si>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</si>
  <si>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</si>
  <si>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</si>
  <si>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</si>
  <si>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</si>
  <si>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</si>
  <si>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</si>
  <si>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</si>
  <si>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</si>
  <si>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</si>
  <si>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</si>
  <si>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</si>
  <si>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</si>
  <si>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</si>
  <si>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</si>
  <si>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</si>
  <si>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</si>
  <si>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</si>
  <si>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</si>
  <si>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</si>
  <si>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</si>
  <si>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</si>
  <si>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</si>
  <si>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</si>
  <si>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</si>
  <si>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</si>
  <si>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</si>
  <si>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</si>
  <si>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</si>
  <si>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</si>
  <si>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</si>
  <si>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</si>
  <si>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</si>
  <si>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</si>
  <si>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</si>
  <si>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</si>
  <si>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</si>
  <si>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</si>
  <si>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</si>
  <si>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</si>
  <si>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</si>
  <si>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</si>
  <si>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</si>
  <si>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</si>
  <si>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</si>
  <si>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</si>
  <si>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</si>
  <si>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</si>
  <si>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</si>
  <si>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</si>
  <si>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</si>
  <si>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</si>
  <si>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</si>
  <si>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</si>
  <si>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</si>
  <si>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</si>
  <si>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</si>
  <si>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</si>
  <si>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</si>
  <si>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</si>
  <si>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</si>
  <si>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</si>
  <si>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</si>
  <si>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</si>
  <si>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</si>
  <si>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</si>
  <si>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</si>
  <si>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</si>
  <si>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</si>
  <si>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</si>
  <si>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</si>
  <si>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</si>
  <si>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</si>
  <si>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</si>
  <si>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</si>
  <si>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</si>
  <si>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</si>
  <si>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</si>
  <si>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</si>
  <si>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</si>
  <si>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</si>
  <si>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</si>
  <si>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</si>
  <si>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</si>
  <si>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</si>
  <si>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</si>
  <si>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</si>
  <si>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</si>
  <si>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</si>
  <si>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</si>
  <si>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</si>
  <si>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</si>
  <si>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</si>
  <si>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</si>
  <si>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</si>
  <si>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</si>
  <si>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</si>
  <si>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</si>
  <si>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</si>
  <si>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</si>
  <si>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</si>
  <si>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</si>
  <si>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</si>
  <si>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</si>
  <si>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</si>
  <si>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</si>
  <si>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</si>
  <si>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</si>
  <si>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</si>
  <si>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</si>
  <si>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</si>
  <si>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</si>
  <si>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</si>
  <si>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</si>
  <si>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</si>
  <si>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</si>
  <si>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</si>
  <si>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</si>
  <si>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</si>
  <si>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</si>
  <si>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</si>
  <si>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</si>
  <si>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</si>
  <si>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</si>
  <si>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</si>
  <si>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</si>
  <si>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</si>
  <si>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</si>
  <si>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</si>
  <si>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</si>
  <si>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</si>
  <si>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</si>
  <si>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</si>
  <si>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</si>
  <si>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</si>
  <si>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</si>
  <si>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</si>
  <si>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</si>
  <si>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</si>
  <si>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</si>
  <si>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</si>
  <si>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</si>
  <si>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</si>
  <si>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</si>
  <si>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</si>
  <si>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</si>
  <si>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</si>
  <si>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</si>
  <si>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</si>
  <si>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</si>
  <si>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</si>
  <si>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</si>
  <si>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</si>
  <si>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</si>
  <si>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</si>
  <si>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</si>
  <si>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</si>
  <si>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</si>
  <si>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</si>
  <si>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</si>
  <si>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</si>
  <si>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</si>
  <si>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</si>
  <si>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</si>
  <si>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</si>
  <si>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</si>
  <si>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</si>
  <si>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</si>
  <si>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</si>
  <si>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</si>
  <si>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</si>
  <si>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</si>
  <si>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</si>
  <si>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</si>
  <si>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</si>
  <si>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</si>
  <si>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</si>
  <si>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</si>
  <si>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</si>
  <si>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</si>
  <si>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</si>
  <si>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</si>
  <si>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</si>
  <si>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</si>
  <si>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</si>
  <si>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</si>
  <si>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</si>
  <si>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</si>
  <si>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</si>
  <si>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</si>
  <si>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</si>
  <si>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</si>
  <si>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</si>
  <si>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</si>
  <si>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</si>
  <si>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</si>
  <si>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</si>
  <si>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</si>
  <si>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</si>
  <si>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</si>
  <si>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</si>
  <si>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</si>
  <si>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</si>
  <si>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</si>
  <si>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</si>
  <si>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</si>
  <si>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</si>
  <si>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</si>
  <si>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</si>
  <si>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</si>
  <si>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</si>
  <si>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</si>
  <si>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</si>
  <si>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</si>
  <si>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</si>
  <si>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</si>
  <si>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</si>
  <si>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</si>
  <si>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</si>
  <si>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</si>
  <si>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</si>
  <si>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</si>
  <si>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</si>
  <si>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</si>
  <si>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</si>
  <si>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</si>
  <si>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</si>
  <si>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</si>
  <si>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</si>
  <si>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</si>
  <si>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</si>
  <si>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</si>
  <si>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</si>
  <si>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</si>
  <si>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</si>
  <si>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</si>
  <si>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</si>
  <si>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</si>
  <si>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</si>
  <si>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</si>
  <si>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</si>
  <si>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</si>
  <si>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</si>
  <si>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</si>
  <si>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</si>
  <si>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</si>
  <si>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</si>
  <si>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</si>
  <si>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</si>
  <si>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</si>
  <si>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</si>
  <si>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</si>
  <si>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</si>
  <si>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</si>
  <si>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</si>
  <si>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</si>
  <si>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</si>
  <si>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</si>
  <si>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</si>
  <si>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</si>
  <si>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</si>
  <si>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</si>
  <si>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</si>
  <si>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</si>
  <si>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</si>
  <si>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</si>
  <si>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</si>
  <si>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</si>
  <si>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</si>
  <si>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</si>
  <si>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</si>
  <si>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</si>
  <si>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</si>
  <si>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</si>
  <si>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</si>
  <si>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</si>
  <si>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</si>
  <si>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</si>
  <si>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</si>
  <si>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</si>
  <si>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</si>
  <si>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</si>
  <si>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</si>
  <si>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</si>
  <si>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</si>
  <si>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</si>
  <si>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</si>
  <si>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</si>
  <si>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</si>
  <si>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</si>
  <si>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</si>
  <si>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</si>
  <si>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</si>
  <si>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</si>
  <si>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</si>
  <si>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</si>
  <si>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</si>
  <si>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</si>
  <si>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</si>
  <si>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</si>
  <si>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</si>
  <si>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</si>
  <si>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</si>
  <si>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</si>
  <si>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</si>
  <si>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</si>
  <si>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</si>
  <si>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</si>
  <si>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</si>
  <si>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</si>
  <si>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</si>
  <si>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</si>
  <si>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</si>
  <si>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</si>
  <si>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</si>
  <si>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</si>
  <si>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</si>
  <si>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</si>
  <si>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</si>
  <si>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</si>
  <si>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</si>
  <si>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</si>
  <si>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</si>
  <si>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</si>
  <si>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</si>
  <si>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</si>
  <si>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</si>
  <si>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</si>
  <si>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</si>
  <si>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</si>
  <si>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</si>
  <si>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</si>
  <si>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</si>
  <si>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</si>
  <si>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</si>
  <si>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</si>
  <si>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</si>
  <si>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</si>
  <si>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</si>
  <si>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</si>
  <si>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</si>
  <si>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</si>
  <si>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</si>
  <si>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</si>
  <si>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</si>
  <si>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</si>
  <si>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</si>
  <si>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</si>
  <si>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</si>
  <si>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</si>
  <si>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</si>
  <si>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</si>
  <si>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</si>
  <si>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</si>
  <si>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</si>
  <si>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</si>
  <si>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</si>
  <si>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</si>
  <si>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</si>
  <si>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</si>
  <si>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</si>
  <si>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</si>
  <si>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</si>
  <si>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</si>
  <si>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</si>
  <si>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</si>
  <si>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</si>
  <si>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</si>
  <si>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</si>
  <si>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</si>
  <si>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</si>
  <si>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</si>
  <si>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</si>
  <si>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</si>
  <si>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</si>
  <si>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</si>
  <si>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</si>
  <si>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</si>
  <si>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</si>
  <si>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</si>
  <si>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</si>
  <si>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</si>
  <si>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</si>
  <si>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</si>
  <si>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</si>
  <si>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</si>
  <si>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</si>
  <si>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</si>
  <si>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</si>
  <si>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</si>
  <si>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</si>
  <si>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</si>
  <si>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</si>
  <si>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</si>
  <si>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</si>
  <si>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</si>
  <si>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</si>
  <si>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</si>
  <si>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</si>
  <si>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</si>
  <si>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</si>
  <si>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</si>
  <si>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</si>
  <si>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</si>
  <si>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</si>
  <si>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</si>
  <si>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</si>
  <si>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</si>
  <si>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</si>
  <si>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</si>
  <si>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</si>
  <si>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</si>
  <si>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</si>
  <si>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</si>
  <si>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</si>
  <si>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</si>
  <si>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</si>
  <si>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</si>
  <si>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</si>
  <si>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</si>
  <si>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</si>
  <si>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</si>
  <si>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</si>
  <si>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</si>
  <si>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</si>
  <si>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</si>
  <si>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</si>
  <si>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</si>
  <si>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</si>
  <si>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</si>
  <si>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</si>
  <si>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</si>
  <si>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</si>
  <si>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</si>
  <si>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</si>
  <si>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</si>
  <si>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</si>
  <si>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</si>
  <si>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</si>
  <si>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</si>
  <si>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</si>
  <si>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</si>
  <si>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</si>
  <si>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</si>
  <si>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</si>
  <si>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</si>
  <si>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</si>
  <si>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</si>
  <si>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</si>
  <si>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</si>
  <si>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</si>
  <si>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</si>
  <si>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</si>
  <si>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</si>
  <si>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</si>
  <si>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</si>
  <si>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</si>
  <si>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</si>
  <si>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</si>
  <si>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</si>
  <si>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</si>
  <si>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</si>
  <si>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</si>
  <si>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</si>
  <si>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</si>
  <si>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</si>
  <si>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</si>
  <si>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</si>
  <si>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</si>
  <si>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</si>
  <si>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</si>
  <si>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</si>
  <si>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</si>
  <si>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</si>
  <si>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</si>
  <si>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</si>
  <si>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</si>
  <si>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</si>
  <si>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</si>
  <si>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</si>
  <si>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</si>
  <si>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</si>
  <si>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</si>
  <si>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</si>
  <si>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</si>
  <si>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</si>
  <si>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</si>
  <si>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</si>
  <si>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</si>
  <si>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</si>
  <si>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</si>
  <si>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</si>
  <si>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</si>
  <si>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</si>
  <si>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</si>
  <si>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</si>
  <si>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</si>
  <si>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</si>
  <si>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</si>
  <si>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</si>
  <si>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</si>
  <si>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</si>
  <si>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</si>
  <si>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</si>
  <si>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</si>
  <si>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</si>
  <si>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</si>
  <si>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</si>
  <si>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</si>
  <si>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</si>
  <si>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</si>
  <si>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</si>
  <si>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</si>
  <si>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</si>
  <si>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</si>
  <si>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</si>
  <si>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</si>
  <si>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</si>
  <si>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</si>
  <si>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</si>
  <si>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</si>
  <si>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</si>
  <si>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</si>
  <si>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</si>
  <si>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</si>
  <si>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</si>
  <si>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</si>
  <si>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</si>
  <si>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</si>
  <si>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</si>
  <si>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</si>
  <si>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</si>
  <si>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</si>
  <si>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</si>
  <si>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</si>
  <si>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</si>
  <si>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</si>
  <si>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</si>
  <si>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</si>
  <si>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</si>
  <si>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</si>
  <si>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</si>
  <si>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</si>
  <si>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</si>
  <si>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</si>
  <si>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</si>
  <si>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</si>
  <si>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</si>
  <si>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</si>
  <si>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</si>
  <si>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</si>
  <si>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</si>
  <si>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</si>
  <si>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</si>
  <si>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</si>
  <si>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</si>
  <si>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</si>
  <si>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</si>
  <si>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</si>
  <si>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</si>
  <si>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</si>
  <si>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</si>
  <si>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</si>
  <si>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</si>
  <si>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</si>
  <si>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</si>
  <si>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</si>
  <si>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</si>
  <si>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</si>
  <si>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</si>
  <si>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</si>
  <si>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</si>
  <si>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</si>
  <si>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</si>
  <si>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</si>
  <si>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</si>
  <si>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</si>
  <si>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</si>
  <si>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</si>
  <si>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</si>
  <si>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</si>
  <si>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</si>
  <si>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</si>
  <si>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</si>
  <si>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</si>
  <si>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</si>
  <si>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</si>
  <si>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</si>
  <si>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</si>
  <si>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</si>
  <si>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</si>
  <si>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</si>
  <si>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</si>
  <si>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</si>
  <si>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</si>
  <si>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</si>
  <si>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</si>
  <si>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</si>
  <si>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</si>
  <si>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</si>
  <si>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</si>
  <si>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</si>
  <si>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</si>
  <si>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</si>
  <si>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</si>
  <si>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</si>
  <si>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</si>
  <si>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</si>
  <si>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</si>
  <si>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</si>
  <si>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</si>
  <si>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</si>
  <si>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</si>
  <si>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</si>
  <si>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</si>
  <si>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</si>
  <si>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</si>
  <si>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</si>
  <si>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</si>
  <si>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</si>
  <si>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</si>
  <si>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</si>
  <si>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</si>
  <si>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</si>
  <si>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</si>
  <si>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</si>
  <si>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</si>
  <si>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</si>
  <si>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</si>
  <si>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</si>
  <si>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</si>
  <si>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</si>
  <si>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</si>
  <si>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</si>
  <si>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</si>
  <si>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</si>
  <si>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</si>
  <si>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</si>
  <si>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</si>
  <si>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</si>
  <si>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</si>
  <si>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</si>
  <si>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</si>
  <si>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</si>
  <si>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</si>
  <si>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</si>
  <si>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</si>
  <si>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</si>
  <si>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</si>
  <si>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</si>
  <si>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</si>
  <si>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</si>
  <si>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</si>
  <si>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</si>
  <si>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</si>
  <si>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</si>
  <si>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</si>
  <si>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</si>
  <si>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</si>
  <si>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</si>
  <si>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</si>
  <si>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</si>
  <si>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</si>
  <si>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</si>
  <si>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</si>
  <si>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</si>
  <si>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</si>
  <si>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</si>
  <si>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</si>
  <si>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</si>
  <si>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</si>
  <si>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</si>
  <si>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</si>
  <si>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</si>
  <si>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</si>
  <si>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</si>
  <si>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</si>
  <si>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</si>
  <si>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</si>
  <si>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</si>
  <si>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</si>
  <si>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</si>
  <si>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</si>
  <si>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</si>
  <si>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</si>
  <si>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</si>
  <si>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</si>
  <si>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</si>
  <si>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</si>
  <si>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</si>
  <si>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</si>
  <si>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</si>
  <si>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</si>
  <si>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</si>
  <si>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</si>
  <si>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</si>
  <si>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</si>
  <si>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</si>
  <si>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</si>
  <si>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</si>
  <si>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</si>
  <si>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</si>
  <si>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</si>
  <si>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</si>
  <si>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</si>
  <si>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</si>
  <si>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</si>
  <si>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</si>
  <si>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</si>
  <si>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</si>
  <si>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</si>
  <si>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</si>
  <si>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</si>
  <si>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</si>
  <si>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</si>
  <si>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</si>
  <si>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</si>
  <si>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</si>
  <si>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</si>
  <si>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</si>
  <si>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</si>
  <si>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</si>
  <si>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</si>
  <si>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</si>
  <si>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</si>
  <si>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</si>
  <si>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</si>
  <si>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</si>
  <si>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</si>
  <si>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</si>
  <si>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</si>
  <si>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</si>
  <si>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</si>
  <si>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</si>
  <si>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</si>
  <si>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</si>
  <si>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</si>
  <si>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</si>
  <si>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</si>
  <si>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</si>
  <si>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</si>
  <si>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</si>
  <si>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</si>
  <si>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</si>
  <si>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</si>
  <si>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</si>
  <si>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</si>
  <si>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</si>
  <si>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</si>
  <si>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</si>
  <si>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</si>
  <si>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</si>
  <si>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</si>
  <si>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</si>
  <si>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</si>
  <si>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</si>
  <si>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</si>
  <si>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</si>
  <si>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</si>
  <si>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</si>
  <si>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</si>
  <si>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</si>
  <si>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</si>
  <si>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</si>
  <si>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</si>
  <si>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</si>
  <si>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</si>
  <si>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</si>
  <si>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</si>
  <si>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</si>
  <si>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</si>
  <si>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</si>
  <si>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</si>
  <si>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</si>
  <si>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</si>
  <si>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</si>
  <si>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</si>
  <si>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</si>
  <si>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</si>
  <si>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</si>
  <si>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</si>
  <si>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</si>
  <si>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</si>
  <si>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</si>
  <si>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</si>
  <si>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</si>
  <si>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</si>
  <si>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</si>
  <si>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</si>
  <si>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</si>
  <si>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</si>
  <si>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</si>
  <si>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</si>
  <si>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</si>
  <si>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</si>
  <si>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</si>
  <si>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</si>
  <si>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</si>
  <si>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</si>
  <si>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</si>
  <si>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</si>
  <si>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</si>
  <si>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</si>
  <si>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</si>
  <si>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</si>
  <si>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</si>
  <si>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</si>
  <si>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</si>
  <si>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</si>
  <si>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</si>
  <si>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</si>
  <si>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</si>
  <si>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</si>
  <si>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</si>
  <si>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</si>
  <si>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</si>
  <si>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</si>
  <si>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</si>
  <si>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</si>
  <si>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</si>
  <si>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</si>
  <si>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</si>
  <si>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</si>
  <si>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</si>
  <si>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</si>
  <si>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</si>
  <si>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</si>
  <si>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</si>
  <si>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</si>
  <si>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</si>
  <si>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</si>
  <si>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</si>
  <si>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</si>
  <si>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</si>
  <si>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</si>
  <si>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</si>
  <si>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</si>
  <si>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</si>
  <si>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</si>
  <si>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</si>
  <si>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</si>
  <si>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</si>
  <si>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</si>
  <si>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</si>
  <si>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</si>
  <si>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</si>
  <si>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</si>
  <si>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</si>
  <si>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</si>
  <si>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</si>
  <si>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</si>
  <si>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</si>
  <si>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</si>
  <si>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</si>
  <si>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</si>
  <si>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</si>
  <si>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</si>
  <si>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</si>
  <si>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</si>
  <si>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</si>
  <si>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</si>
  <si>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</si>
  <si>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</si>
  <si>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</si>
  <si>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</si>
  <si>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</si>
  <si>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</si>
  <si>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</si>
  <si>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</si>
  <si>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</si>
  <si>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</si>
  <si>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</si>
  <si>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</si>
  <si>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</si>
  <si>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</si>
  <si>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</si>
  <si>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</si>
  <si>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</si>
  <si>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</si>
  <si>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</si>
  <si>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</si>
  <si>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</si>
  <si>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</si>
  <si>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</si>
  <si>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</si>
  <si>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</si>
  <si>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</si>
  <si>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</si>
  <si>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</si>
  <si>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</si>
  <si>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</si>
  <si>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</si>
  <si>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</si>
  <si>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</si>
  <si>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</si>
  <si>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</si>
  <si>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</si>
  <si>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</si>
  <si>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</si>
  <si>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</si>
  <si>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</si>
  <si>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</si>
  <si>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</si>
  <si>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</si>
  <si>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</si>
  <si>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</si>
  <si>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</si>
  <si>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</si>
  <si>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</si>
  <si>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</si>
  <si>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</si>
  <si>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</si>
  <si>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</si>
  <si>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</si>
  <si>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</si>
  <si>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</si>
  <si>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</si>
  <si>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</si>
  <si>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</si>
  <si>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</si>
  <si>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</si>
  <si>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</si>
  <si>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</si>
  <si>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</si>
  <si>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</si>
  <si>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</si>
  <si>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</si>
  <si>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</si>
  <si>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</si>
  <si>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</si>
  <si>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</si>
  <si>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</si>
  <si>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</si>
  <si>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</si>
  <si>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</si>
  <si>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</si>
  <si>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</si>
  <si>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</si>
  <si>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</si>
  <si>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</si>
  <si>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</si>
  <si>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</si>
  <si>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</si>
  <si>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</si>
  <si>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</si>
  <si>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</si>
  <si>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</si>
  <si>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</si>
  <si>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</si>
  <si>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</si>
  <si>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</si>
  <si>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</si>
  <si>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</si>
  <si>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</si>
  <si>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</si>
  <si>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</si>
  <si>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</si>
  <si>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</si>
  <si>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</si>
  <si>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</si>
  <si>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</si>
  <si>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</si>
  <si>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</si>
  <si>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</si>
  <si>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</si>
  <si>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</si>
  <si>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</si>
  <si>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</si>
  <si>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</si>
  <si>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</si>
  <si>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</si>
  <si>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</si>
  <si>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</si>
  <si>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</si>
  <si>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</si>
  <si>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</si>
  <si>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</si>
  <si>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</si>
  <si>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</si>
  <si>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</si>
  <si>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</si>
  <si>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</si>
  <si>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</si>
  <si>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</si>
  <si>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</si>
  <si>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</si>
  <si>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</si>
  <si>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</si>
  <si>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</si>
  <si>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</si>
  <si>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</si>
  <si>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</si>
  <si>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</si>
  <si>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</si>
  <si>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</si>
  <si>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</si>
  <si>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</si>
  <si>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</si>
  <si>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</si>
  <si>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</si>
  <si>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</si>
  <si>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</si>
  <si>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</si>
  <si>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</si>
  <si>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</si>
  <si>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</si>
  <si>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</si>
  <si>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</si>
  <si>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</si>
  <si>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</si>
  <si>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</si>
  <si>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</si>
  <si>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</si>
  <si>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</si>
  <si>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</si>
  <si>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</si>
  <si>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</si>
  <si>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</si>
  <si>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</si>
  <si>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</si>
  <si>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</si>
  <si>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</si>
  <si>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</si>
  <si>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</si>
  <si>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</si>
  <si>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</si>
  <si>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</si>
  <si>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</si>
  <si>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</si>
  <si>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</si>
  <si>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</si>
  <si>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</si>
  <si>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</si>
  <si>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</si>
  <si>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</si>
  <si>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</si>
  <si>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</si>
  <si>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</si>
  <si>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</si>
  <si>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</si>
  <si>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</si>
  <si>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</si>
  <si>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</si>
  <si>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</si>
  <si>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</si>
  <si>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</si>
  <si>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</si>
  <si>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</si>
  <si>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</si>
  <si>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</si>
  <si>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</si>
  <si>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</si>
  <si>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</si>
  <si>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</si>
  <si>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</si>
  <si>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</si>
  <si>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</si>
  <si>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</si>
  <si>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</si>
  <si>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</si>
  <si>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</si>
  <si>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</si>
  <si>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</si>
  <si>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</si>
  <si>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</si>
  <si>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</si>
  <si>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</si>
  <si>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</si>
  <si>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</si>
  <si>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</si>
  <si>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</si>
  <si>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</si>
  <si>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</si>
  <si>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</si>
  <si>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</si>
  <si>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</si>
  <si>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</si>
  <si>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</si>
  <si>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</si>
  <si>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</si>
  <si>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</si>
  <si>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</si>
  <si>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</si>
  <si>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</si>
  <si>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</si>
  <si>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</si>
  <si>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</si>
  <si>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</si>
  <si>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</si>
  <si>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</si>
  <si>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</si>
  <si>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</si>
  <si>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</si>
  <si>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</si>
  <si>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</si>
  <si>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</si>
  <si>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</si>
  <si>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</si>
  <si>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</si>
  <si>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</si>
  <si>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</si>
  <si>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</si>
  <si>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</si>
  <si>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</si>
  <si>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</si>
  <si>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</si>
  <si>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</si>
  <si>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</si>
  <si>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</si>
  <si>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</si>
  <si>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</si>
  <si>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</si>
  <si>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</si>
  <si>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</si>
  <si>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</si>
  <si>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</si>
  <si>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</si>
  <si>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</si>
  <si>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</si>
  <si>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</si>
  <si>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</si>
  <si>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</si>
  <si>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</si>
  <si>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</si>
  <si>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</si>
  <si>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</si>
  <si>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</si>
  <si>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</si>
  <si>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</si>
  <si>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</si>
  <si>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</si>
  <si>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</si>
  <si>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</si>
  <si>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</si>
  <si>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</si>
  <si>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</si>
  <si>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</si>
  <si>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</si>
  <si>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</si>
  <si>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</si>
  <si>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</si>
  <si>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</si>
  <si>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</si>
  <si>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</si>
  <si>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</si>
  <si>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</si>
  <si>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</si>
  <si>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</si>
  <si>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</si>
  <si>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</si>
  <si>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</si>
  <si>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</si>
  <si>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</si>
  <si>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</si>
  <si>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</si>
  <si>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</si>
  <si>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</si>
  <si>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</si>
  <si>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</si>
  <si>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</si>
  <si>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</si>
  <si>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</si>
  <si>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</si>
  <si>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</si>
  <si>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</si>
  <si>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</si>
  <si>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</si>
  <si>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</si>
  <si>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</si>
  <si>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</si>
  <si>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</si>
  <si>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</si>
  <si>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</si>
  <si>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</si>
  <si>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</si>
  <si>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</si>
  <si>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</si>
  <si>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</si>
  <si>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</si>
  <si>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</si>
  <si>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</si>
  <si>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</si>
  <si>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</si>
  <si>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</si>
  <si>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</si>
  <si>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</si>
  <si>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</si>
  <si>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</si>
  <si>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</si>
  <si>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</si>
  <si>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</si>
  <si>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</si>
  <si>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</si>
  <si>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</si>
  <si>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</si>
  <si>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</si>
  <si>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</si>
  <si>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</si>
  <si>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</si>
  <si>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</si>
  <si>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</si>
  <si>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</si>
  <si>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</si>
  <si>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</si>
  <si>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</si>
  <si>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</si>
  <si>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</si>
  <si>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</si>
  <si>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</si>
  <si>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</si>
  <si>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</si>
  <si>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</si>
  <si>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</si>
  <si>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</si>
  <si>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</si>
  <si>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</si>
  <si>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</si>
  <si>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</si>
  <si>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</si>
  <si>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</si>
  <si>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</si>
  <si>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</si>
  <si>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</si>
  <si>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</si>
  <si>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</si>
  <si>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</si>
  <si>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</si>
  <si>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</si>
  <si>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</si>
  <si>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</si>
  <si>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</si>
  <si>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</si>
  <si>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</si>
  <si>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</si>
  <si>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</si>
  <si>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</si>
  <si>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</si>
  <si>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</si>
  <si>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</si>
  <si>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</si>
  <si>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</si>
  <si>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</si>
  <si>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</si>
  <si>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</si>
  <si>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</si>
  <si>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</si>
  <si>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</si>
  <si>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</si>
  <si>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</si>
  <si>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</si>
  <si>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</si>
  <si>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</si>
  <si>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</si>
  <si>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</si>
  <si>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</si>
  <si>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</si>
  <si>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</si>
  <si>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</si>
  <si>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</si>
  <si>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</si>
  <si>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</si>
  <si>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</si>
  <si>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</si>
  <si>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</si>
  <si>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</si>
  <si>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</si>
  <si>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</si>
  <si>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</si>
  <si>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</si>
  <si>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</si>
  <si>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</si>
  <si>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</si>
  <si>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</si>
  <si>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</si>
  <si>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</si>
  <si>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</si>
  <si>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</si>
  <si>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</si>
  <si>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</si>
  <si>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</si>
  <si>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</si>
  <si>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</si>
  <si>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</si>
  <si>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</si>
  <si>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</si>
  <si>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</si>
  <si>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</si>
  <si>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</si>
  <si>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</si>
  <si>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</si>
  <si>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</si>
  <si>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</si>
  <si>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</si>
  <si>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</si>
  <si>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</si>
  <si>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</si>
  <si>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</si>
  <si>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</si>
  <si>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</si>
  <si>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</si>
  <si>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</si>
  <si>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</si>
  <si>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</si>
  <si>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</si>
  <si>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</si>
  <si>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</si>
  <si>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</si>
  <si>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</si>
  <si>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</si>
  <si>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</si>
  <si>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</si>
  <si>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</si>
  <si>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</si>
  <si>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</si>
  <si>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</si>
  <si>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</si>
  <si>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</si>
  <si>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</si>
  <si>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</si>
  <si>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</si>
  <si>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</si>
  <si>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</si>
  <si>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</si>
  <si>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</si>
  <si>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</si>
  <si>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</si>
  <si>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</si>
  <si>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</si>
  <si>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</si>
  <si>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</si>
  <si>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</si>
  <si>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</si>
  <si>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</si>
  <si>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</si>
  <si>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</si>
  <si>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</si>
  <si>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</si>
  <si>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</si>
  <si>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</si>
  <si>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</si>
  <si>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</si>
  <si>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</si>
  <si>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</si>
  <si>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</si>
  <si>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</si>
  <si>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</si>
  <si>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</si>
  <si>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</si>
  <si>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</si>
  <si>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</si>
  <si>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</si>
  <si>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</si>
  <si>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</si>
  <si>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</si>
  <si>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</si>
  <si>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</si>
  <si>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</si>
  <si>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</si>
  <si>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</si>
  <si>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</si>
  <si>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</si>
  <si>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</si>
  <si>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</si>
  <si>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</si>
  <si>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</si>
  <si>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</si>
  <si>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</si>
  <si>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</si>
  <si>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</si>
  <si>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</si>
  <si>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</si>
  <si>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</si>
  <si>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</si>
  <si>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</si>
  <si>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</si>
  <si>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</si>
  <si>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</si>
  <si>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</si>
  <si>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</si>
  <si>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</si>
  <si>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</si>
  <si>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</si>
  <si>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</si>
  <si>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</si>
  <si>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</si>
  <si>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</si>
  <si>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</si>
  <si>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</si>
  <si>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</si>
  <si>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</si>
  <si>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</si>
  <si>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</si>
  <si>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</si>
  <si>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</si>
  <si>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</si>
  <si>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</si>
  <si>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</si>
  <si>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</si>
  <si>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</si>
  <si>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</si>
  <si>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</si>
  <si>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</si>
  <si>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</si>
  <si>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</si>
  <si>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</si>
  <si>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</si>
  <si>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</si>
  <si>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</si>
  <si>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</si>
  <si>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</si>
  <si>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</si>
  <si>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</si>
  <si>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</si>
  <si>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</si>
  <si>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</si>
  <si>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</si>
  <si>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</si>
  <si>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</si>
  <si>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</si>
  <si>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</si>
  <si>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</si>
  <si>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</si>
  <si>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</si>
  <si>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</si>
  <si>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</si>
  <si>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</si>
  <si>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</si>
  <si>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</si>
  <si>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</si>
  <si>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</si>
  <si>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</si>
  <si>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</si>
  <si>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</si>
  <si>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</si>
  <si>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</si>
  <si>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</si>
  <si>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</si>
  <si>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</si>
  <si>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</si>
  <si>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</si>
  <si>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</si>
  <si>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</si>
  <si>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</si>
  <si>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</si>
  <si>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</si>
  <si>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</si>
  <si>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</si>
  <si>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</si>
  <si>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</si>
  <si>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</si>
  <si>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</si>
  <si>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</si>
  <si>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</si>
  <si>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</si>
  <si>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</si>
  <si>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</si>
  <si>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</si>
  <si>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</si>
  <si>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</si>
  <si>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</si>
  <si>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</si>
  <si>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</si>
  <si>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</si>
  <si>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</si>
  <si>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</si>
  <si>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</si>
  <si>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</si>
  <si>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</si>
  <si>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</si>
  <si>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</si>
  <si>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</si>
  <si>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</si>
  <si>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</si>
  <si>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</si>
  <si>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</si>
  <si>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</si>
  <si>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</si>
  <si>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</si>
  <si>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</si>
  <si>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</si>
  <si>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</si>
  <si>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</si>
  <si>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</si>
  <si>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</si>
  <si>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</si>
  <si>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</si>
  <si>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</si>
  <si>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</si>
  <si>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</si>
  <si>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</si>
  <si>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</si>
  <si>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</si>
  <si>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</si>
  <si>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</si>
  <si>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</si>
  <si>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</si>
  <si>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</si>
  <si>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</si>
  <si>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</si>
  <si>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</si>
  <si>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</si>
  <si>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</si>
  <si>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</si>
  <si>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</si>
  <si>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</si>
  <si>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</si>
  <si>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</si>
  <si>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</si>
  <si>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</si>
  <si>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</si>
  <si>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</si>
  <si>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</si>
  <si>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</si>
  <si>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</si>
  <si>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</si>
  <si>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</si>
  <si>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</si>
  <si>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</si>
  <si>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</si>
  <si>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</si>
  <si>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</si>
  <si>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</si>
  <si>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</si>
  <si>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</si>
  <si>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</si>
  <si>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</si>
  <si>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</si>
  <si>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</si>
  <si>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</si>
  <si>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</si>
  <si>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</si>
  <si>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</si>
  <si>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</si>
  <si>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</si>
  <si>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</si>
  <si>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</si>
  <si>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</si>
  <si>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</si>
  <si>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</si>
  <si>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</si>
  <si>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</si>
  <si>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</si>
  <si>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</si>
  <si>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</si>
  <si>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</si>
  <si>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</si>
  <si>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</si>
  <si>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</si>
  <si>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</si>
  <si>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</si>
  <si>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</si>
  <si>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</si>
  <si>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</si>
  <si>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</si>
  <si>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</si>
  <si>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</si>
  <si>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</si>
  <si>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</si>
  <si>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</si>
  <si>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</si>
  <si>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</si>
  <si>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</si>
  <si>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</si>
  <si>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</si>
  <si>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</si>
  <si>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</si>
  <si>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</si>
  <si>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</si>
  <si>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</si>
  <si>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</si>
  <si>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</si>
  <si>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</si>
  <si>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</si>
  <si>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</si>
  <si>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</si>
  <si>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</si>
  <si>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</si>
  <si>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</si>
  <si>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</si>
  <si>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</si>
  <si>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</si>
  <si>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</si>
  <si>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</si>
  <si>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</si>
  <si>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</si>
  <si>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</si>
  <si>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</si>
  <si>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</si>
  <si>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</si>
  <si>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</si>
  <si>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</si>
  <si>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</si>
  <si>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</si>
  <si>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</si>
  <si>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</si>
  <si>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</si>
  <si>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</si>
  <si>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</si>
  <si>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</si>
  <si>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</si>
  <si>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</si>
  <si>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</si>
  <si>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</si>
  <si>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</si>
  <si>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</si>
  <si>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</si>
  <si>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</si>
  <si>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</si>
  <si>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</si>
  <si>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</si>
  <si>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</si>
  <si>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</si>
  <si>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</si>
  <si>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</si>
  <si>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</si>
  <si>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</si>
  <si>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</si>
  <si>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</si>
  <si>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</si>
  <si>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</si>
  <si>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</si>
  <si>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</si>
  <si>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</si>
  <si>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</si>
  <si>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</si>
  <si>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</si>
  <si>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</si>
  <si>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</si>
  <si>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</si>
  <si>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</si>
  <si>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</si>
  <si>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</si>
  <si>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</si>
  <si>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</si>
  <si>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</si>
  <si>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</si>
  <si>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</si>
  <si>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</si>
  <si>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</si>
  <si>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</si>
  <si>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</si>
  <si>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</si>
  <si>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</si>
  <si>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</si>
  <si>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</si>
  <si>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</si>
  <si>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</si>
  <si>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</si>
  <si>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</si>
  <si>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</si>
  <si>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</si>
  <si>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</si>
  <si>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</si>
  <si>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</si>
  <si>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</si>
  <si>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</si>
  <si>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</si>
  <si>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</si>
  <si>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</si>
  <si>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</si>
  <si>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</si>
  <si>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</si>
  <si>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</si>
  <si>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</si>
  <si>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</si>
  <si>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</si>
  <si>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</si>
  <si>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</si>
  <si>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</si>
  <si>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</si>
  <si>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</si>
  <si>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</si>
  <si>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</si>
  <si>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</si>
  <si>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</si>
  <si>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</si>
  <si>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</si>
  <si>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</si>
  <si>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</si>
  <si>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</si>
  <si>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</si>
  <si>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</si>
  <si>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</si>
  <si>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</si>
  <si>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</si>
  <si>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</si>
  <si>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</si>
  <si>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</si>
  <si>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</si>
  <si>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</si>
  <si>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</si>
  <si>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</si>
  <si>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</si>
  <si>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</si>
  <si>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</si>
  <si>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</si>
  <si>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</si>
  <si>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</si>
  <si>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</si>
  <si>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</si>
  <si>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</si>
  <si>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</si>
  <si>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</si>
  <si>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</si>
  <si>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</si>
  <si>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</si>
  <si>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</si>
  <si>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</si>
  <si>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</si>
  <si>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</si>
  <si>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</si>
  <si>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</si>
  <si>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</si>
  <si>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</si>
  <si>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</si>
  <si>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</si>
  <si>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</si>
  <si>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</si>
  <si>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</si>
  <si>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</si>
  <si>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</si>
  <si>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</si>
  <si>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</si>
  <si>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</si>
  <si>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</si>
  <si>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</si>
  <si>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</si>
  <si>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</si>
  <si>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</si>
  <si>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</si>
  <si>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</si>
  <si>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</si>
  <si>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</si>
  <si>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</si>
  <si>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</si>
  <si>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</si>
  <si>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</si>
  <si>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</si>
  <si>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</si>
  <si>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</si>
  <si>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</si>
  <si>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</si>
  <si>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</si>
  <si>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</si>
  <si>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</si>
  <si>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</si>
  <si>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</si>
  <si>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</si>
  <si>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</si>
  <si>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</si>
  <si>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</si>
  <si>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</si>
  <si>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</si>
  <si>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</si>
  <si>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</si>
  <si>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</si>
  <si>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</si>
  <si>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</si>
  <si>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</si>
  <si>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</si>
  <si>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</si>
  <si>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</si>
  <si>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</si>
  <si>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</si>
  <si>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</si>
  <si>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</si>
  <si>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</si>
  <si>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</si>
  <si>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</si>
  <si>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</si>
  <si>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</si>
  <si>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</si>
  <si>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</si>
  <si>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</si>
  <si>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</si>
  <si>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</si>
  <si>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</si>
  <si>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</si>
  <si>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</si>
  <si>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</si>
  <si>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</si>
  <si>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</si>
  <si>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</si>
  <si>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</si>
  <si>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</si>
  <si>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</si>
  <si>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</si>
  <si>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</si>
  <si>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</si>
  <si>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</si>
  <si>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</si>
  <si>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</si>
  <si>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</si>
  <si>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</si>
  <si>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</si>
  <si>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</si>
  <si>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</si>
  <si>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</si>
  <si>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</si>
  <si>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</si>
  <si>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</si>
  <si>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</si>
  <si>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</si>
  <si>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</si>
  <si>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</si>
  <si>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</si>
  <si>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</si>
  <si>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</si>
  <si>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</si>
  <si>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</si>
  <si>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</si>
  <si>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</si>
  <si>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</si>
  <si>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</si>
  <si>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</si>
  <si>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</si>
  <si>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</si>
  <si>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</si>
  <si>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</si>
  <si>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</si>
  <si>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</si>
  <si>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</si>
  <si>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</si>
  <si>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</si>
  <si>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</si>
  <si>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</si>
  <si>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</si>
  <si>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</si>
  <si>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</si>
  <si>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</si>
  <si>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</si>
  <si>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</si>
  <si>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</si>
  <si>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</si>
  <si>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</si>
  <si>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</si>
  <si>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</si>
  <si>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</si>
  <si>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</si>
  <si>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</si>
  <si>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</si>
  <si>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</si>
  <si>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</si>
  <si>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</si>
  <si>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</si>
  <si>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</si>
  <si>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</si>
  <si>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</si>
  <si>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</si>
  <si>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</si>
  <si>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</si>
  <si>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</si>
  <si>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</si>
  <si>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</si>
  <si>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</si>
  <si>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</si>
  <si>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</si>
  <si>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</si>
  <si>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</si>
  <si>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</si>
  <si>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</si>
  <si>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</si>
  <si>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</si>
  <si>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</si>
  <si>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</si>
  <si>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</si>
  <si>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</si>
  <si>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</si>
  <si>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</si>
  <si>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</si>
  <si>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</si>
  <si>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</si>
  <si>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</si>
  <si>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</si>
  <si>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</si>
  <si>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</si>
  <si>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</si>
  <si>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</si>
  <si>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</si>
  <si>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</si>
  <si>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</si>
  <si>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</si>
  <si>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</si>
  <si>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</si>
  <si>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</si>
  <si>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</si>
  <si>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</si>
  <si>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</si>
  <si>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</si>
  <si>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</si>
  <si>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</si>
  <si>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</si>
  <si>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</si>
  <si>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</si>
  <si>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</si>
  <si>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</si>
  <si>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</si>
  <si>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</si>
  <si>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</si>
  <si>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</si>
  <si>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</si>
  <si>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</si>
  <si>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</si>
  <si>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</si>
  <si>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</si>
  <si>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</si>
  <si>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</si>
  <si>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</si>
  <si>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</si>
  <si>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</si>
  <si>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</si>
  <si>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</si>
  <si>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</si>
  <si>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</si>
  <si>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</si>
  <si>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</si>
  <si>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</si>
  <si>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</si>
  <si>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</si>
  <si>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</si>
  <si>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</si>
  <si>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</si>
  <si>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</si>
  <si>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</si>
  <si>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</si>
  <si>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</si>
  <si>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</si>
  <si>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</si>
  <si>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</si>
  <si>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</si>
  <si>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</si>
  <si>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</si>
  <si>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</si>
  <si>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</si>
  <si>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</si>
  <si>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</si>
  <si>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</si>
  <si>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</si>
  <si>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</si>
  <si>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</si>
  <si>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</si>
  <si>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</si>
  <si>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</si>
  <si>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</si>
  <si>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</si>
  <si>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</si>
  <si>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</si>
  <si>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</si>
  <si>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</si>
  <si>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</si>
  <si>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</si>
  <si>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</si>
  <si>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</si>
  <si>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</si>
  <si>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</si>
  <si>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</si>
  <si>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</si>
  <si>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</si>
  <si>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</si>
  <si>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</si>
  <si>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</si>
  <si>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</si>
  <si>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</si>
  <si>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</si>
  <si>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</si>
  <si>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</si>
  <si>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</si>
  <si>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</si>
  <si>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</si>
  <si>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</si>
  <si>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</si>
  <si>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</si>
  <si>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</si>
  <si>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</si>
  <si>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</si>
  <si>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</si>
  <si>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</si>
  <si>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</si>
  <si>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</si>
  <si>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</si>
  <si>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</si>
  <si>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</si>
  <si>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</si>
  <si>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</si>
  <si>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</si>
  <si>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</si>
  <si>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</si>
  <si>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</si>
  <si>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</si>
  <si>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</si>
  <si>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</si>
  <si>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</si>
  <si>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</si>
  <si>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</si>
  <si>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</si>
  <si>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</si>
  <si>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</si>
  <si>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</si>
  <si>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</si>
  <si>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</si>
  <si>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</si>
  <si>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</si>
  <si>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</si>
  <si>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</si>
  <si>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</si>
  <si>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</si>
  <si>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</si>
  <si>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</si>
  <si>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</si>
  <si>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</si>
  <si>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</si>
  <si>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</si>
  <si>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</si>
  <si>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</si>
  <si>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</si>
  <si>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</si>
  <si>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</si>
  <si>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</si>
  <si>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</si>
  <si>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</si>
  <si>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</si>
  <si>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</si>
  <si>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</si>
  <si>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</si>
  <si>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</si>
  <si>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</si>
  <si>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</si>
  <si>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</si>
  <si>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</si>
  <si>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</si>
  <si>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</si>
  <si>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</si>
  <si>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</si>
  <si>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</si>
  <si>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</si>
  <si>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</si>
  <si>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</si>
  <si>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</si>
  <si>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</si>
  <si>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</si>
  <si>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</si>
  <si>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</si>
  <si>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</si>
  <si>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</si>
  <si>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</si>
  <si>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</si>
  <si>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</si>
  <si>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</si>
  <si>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</si>
  <si>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</si>
  <si>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</si>
  <si>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</si>
  <si>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</si>
  <si>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</si>
  <si>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</si>
  <si>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</si>
  <si>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</si>
  <si>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</si>
  <si>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</si>
  <si>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</si>
  <si>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</si>
  <si>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</si>
  <si>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</si>
  <si>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</si>
  <si>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</si>
  <si>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</si>
  <si>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</si>
  <si>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</si>
  <si>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</si>
  <si>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</si>
  <si>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</si>
  <si>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</si>
  <si>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</si>
  <si>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</si>
  <si>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</si>
  <si>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</si>
  <si>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</si>
  <si>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</si>
  <si>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</si>
  <si>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</si>
  <si>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</si>
  <si>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</si>
  <si>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</si>
  <si>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</si>
  <si>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</si>
  <si>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</si>
  <si>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</si>
  <si>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</si>
  <si>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</si>
  <si>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</si>
  <si>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</si>
  <si>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</si>
  <si>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</si>
  <si>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</si>
  <si>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</si>
  <si>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</si>
  <si>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</si>
  <si>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</si>
  <si>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</si>
  <si>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</si>
  <si>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</si>
  <si>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</si>
  <si>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</si>
  <si>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</si>
  <si>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</si>
  <si>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</si>
  <si>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</si>
  <si>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</si>
  <si>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</si>
  <si>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</si>
  <si>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</si>
  <si>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</si>
  <si>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</si>
  <si>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</si>
  <si>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</si>
  <si>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</si>
  <si>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</si>
  <si>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</si>
  <si>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</si>
  <si>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</si>
  <si>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</si>
  <si>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</si>
  <si>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</si>
  <si>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</si>
  <si>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</si>
  <si>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</si>
  <si>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</si>
  <si>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</si>
  <si>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</si>
  <si>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</si>
  <si>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</si>
  <si>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</si>
  <si>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</si>
  <si>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</si>
  <si>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</si>
  <si>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</si>
  <si>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</si>
  <si>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</si>
  <si>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</si>
  <si>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</si>
  <si>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</si>
  <si>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</si>
  <si>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</si>
  <si>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</si>
  <si>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</si>
  <si>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</si>
  <si>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</si>
  <si>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</si>
  <si>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</si>
  <si>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</si>
  <si>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</si>
  <si>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</si>
  <si>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</si>
  <si>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</si>
  <si>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</si>
  <si>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</si>
  <si>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</si>
  <si>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</si>
  <si>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</si>
  <si>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</si>
  <si>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</si>
  <si>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</si>
  <si>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</si>
  <si>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</si>
  <si>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</si>
  <si>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</si>
  <si>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</si>
  <si>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</si>
  <si>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</si>
  <si>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</si>
  <si>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</si>
  <si>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</si>
  <si>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</si>
  <si>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</si>
  <si>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</si>
  <si>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</si>
  <si>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</si>
  <si>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</si>
  <si>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</si>
  <si>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</si>
  <si>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</si>
  <si>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</si>
  <si>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</si>
  <si>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</si>
  <si>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</si>
  <si>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</si>
  <si>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</si>
  <si>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</si>
  <si>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</si>
  <si>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</si>
  <si>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</si>
  <si>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</si>
  <si>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</si>
  <si>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</si>
  <si>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</si>
  <si>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</si>
  <si>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</si>
  <si>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</si>
  <si>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</si>
  <si>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</si>
  <si>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</si>
  <si>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</si>
  <si>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</si>
  <si>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</si>
  <si>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</si>
  <si>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</si>
  <si>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</si>
  <si>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</si>
  <si>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</si>
  <si>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</si>
  <si>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</si>
  <si>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</si>
  <si>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</si>
  <si>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</si>
  <si>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</si>
  <si>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</si>
  <si>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</si>
  <si>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</si>
  <si>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</si>
  <si>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</si>
  <si>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</si>
  <si>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</si>
  <si>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</si>
  <si>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</si>
  <si>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</si>
  <si>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</si>
  <si>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</si>
  <si>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</si>
  <si>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</si>
  <si>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</si>
  <si>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</si>
  <si>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</si>
  <si>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</si>
  <si>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</si>
  <si>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</si>
  <si>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</si>
  <si>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</si>
  <si>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</si>
  <si>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</si>
  <si>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</si>
  <si>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</si>
  <si>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</si>
  <si>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</si>
  <si>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</si>
  <si>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</si>
  <si>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</si>
  <si>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</si>
  <si>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</si>
  <si>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</si>
  <si>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</si>
  <si>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</si>
  <si>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</si>
  <si>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</si>
  <si>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</si>
  <si>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</si>
  <si>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</si>
  <si>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</si>
  <si>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</si>
  <si>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</si>
  <si>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</si>
  <si>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</si>
  <si>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</si>
  <si>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</si>
  <si>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</si>
  <si>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</si>
  <si>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</si>
  <si>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</si>
  <si>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</si>
  <si>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</si>
  <si>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</si>
  <si>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</si>
  <si>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</si>
  <si>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</si>
  <si>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</si>
  <si>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</si>
  <si>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</si>
  <si>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</si>
  <si>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</si>
  <si>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</si>
  <si>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</si>
  <si>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</si>
  <si>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</si>
  <si>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</si>
  <si>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</si>
  <si>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</si>
  <si>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</si>
  <si>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</si>
  <si>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</si>
  <si>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</si>
  <si>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</si>
  <si>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</si>
  <si>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</si>
  <si>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</si>
  <si>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</si>
  <si>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</si>
  <si>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</si>
  <si>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</si>
  <si>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</si>
  <si>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</si>
  <si>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</si>
  <si>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</si>
  <si>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</si>
  <si>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</si>
  <si>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</si>
  <si>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</si>
  <si>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</si>
  <si>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</si>
  <si>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</si>
  <si>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</si>
  <si>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</si>
  <si>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</si>
  <si>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</si>
  <si>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</si>
  <si>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</si>
  <si>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</si>
  <si>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</si>
  <si>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</si>
  <si>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</si>
  <si>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</si>
  <si>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</si>
  <si>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</si>
  <si>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</si>
  <si>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</si>
  <si>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</si>
  <si>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</si>
  <si>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</si>
  <si>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</si>
  <si>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</si>
  <si>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</si>
  <si>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</si>
  <si>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</si>
  <si>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</si>
  <si>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</si>
  <si>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</si>
  <si>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</si>
  <si>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</si>
  <si>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</si>
  <si>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</si>
  <si>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</si>
  <si>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</si>
  <si>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</si>
  <si>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</si>
  <si>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</si>
  <si>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</si>
  <si>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</si>
  <si>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</si>
  <si>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</si>
  <si>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</si>
  <si>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</si>
  <si>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</si>
  <si>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</si>
  <si>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</si>
  <si>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</si>
  <si>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</si>
  <si>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</si>
  <si>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</si>
  <si>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</si>
  <si>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</si>
  <si>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</si>
  <si>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</si>
  <si>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</si>
  <si>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</si>
  <si>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</si>
  <si>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</si>
  <si>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</si>
  <si>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</si>
  <si>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</si>
  <si>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</si>
  <si>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</si>
  <si>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</si>
  <si>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</si>
  <si>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</si>
  <si>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</si>
  <si>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</si>
  <si>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</si>
  <si>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</si>
  <si>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</si>
  <si>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</si>
  <si>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</si>
  <si>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</si>
  <si>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</si>
  <si>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</si>
  <si>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</si>
  <si>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</si>
  <si>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</si>
  <si>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</si>
  <si>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</si>
  <si>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</si>
  <si>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</si>
  <si>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</si>
  <si>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</si>
  <si>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</si>
  <si>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</si>
  <si>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</si>
  <si>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</si>
  <si>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</si>
  <si>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</si>
  <si>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</si>
  <si>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</si>
  <si>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</si>
  <si>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</si>
  <si>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</si>
  <si>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</si>
  <si>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</si>
  <si>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</si>
  <si>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</si>
  <si>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</si>
  <si>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</si>
  <si>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</si>
  <si>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</si>
  <si>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</si>
  <si>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</si>
  <si>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</si>
  <si>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</si>
  <si>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</si>
  <si>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</si>
  <si>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</si>
  <si>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</si>
  <si>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</si>
  <si>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</si>
  <si>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</si>
  <si>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</si>
  <si>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</si>
  <si>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</si>
  <si>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</si>
  <si>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</si>
  <si>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</si>
  <si>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</si>
  <si>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</si>
  <si>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</si>
  <si>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</si>
  <si>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</si>
  <si>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</si>
  <si>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</si>
  <si>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</si>
  <si>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</si>
  <si>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</si>
  <si>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</si>
  <si>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</si>
  <si>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</si>
  <si>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</si>
  <si>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</si>
  <si>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</si>
  <si>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</si>
  <si>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</si>
  <si>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</si>
  <si>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</si>
  <si>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</si>
  <si>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</si>
  <si>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</si>
  <si>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</si>
  <si>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</si>
  <si>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</si>
  <si>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</si>
  <si>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</si>
  <si>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</si>
  <si>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</si>
  <si>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</si>
  <si>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</si>
  <si>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</si>
  <si>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</si>
  <si>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</si>
  <si>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</si>
  <si>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</si>
  <si>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</si>
  <si>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</si>
  <si>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</si>
  <si>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</si>
  <si>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</si>
  <si>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</si>
  <si>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</si>
  <si>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</si>
  <si>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</si>
  <si>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</si>
  <si>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</si>
  <si>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</si>
  <si>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</si>
  <si>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</si>
  <si>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</si>
  <si>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</si>
  <si>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</si>
  <si>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</si>
  <si>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</si>
  <si>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</si>
  <si>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</si>
  <si>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</si>
  <si>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</si>
  <si>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</si>
  <si>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</si>
  <si>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</si>
  <si>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</si>
  <si>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</si>
  <si>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</si>
  <si>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</si>
  <si>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</si>
  <si>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</si>
  <si>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</si>
  <si>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</si>
  <si>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</si>
  <si>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</si>
  <si>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</si>
  <si>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</si>
  <si>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</si>
  <si>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</si>
  <si>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</si>
  <si>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</si>
  <si>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</si>
  <si>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</si>
  <si>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</si>
  <si>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</si>
  <si>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</si>
  <si>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</si>
  <si>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</si>
  <si>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</si>
  <si>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</si>
  <si>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</si>
  <si>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</si>
  <si>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</si>
  <si>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</si>
  <si>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</si>
  <si>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</si>
  <si>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</si>
  <si>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</si>
  <si>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</si>
  <si>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</si>
  <si>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</si>
  <si>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</si>
  <si>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</si>
  <si>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</si>
  <si>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</si>
  <si>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</si>
  <si>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</si>
  <si>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</si>
  <si>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</si>
  <si>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</si>
  <si>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</si>
  <si>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</si>
  <si>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</si>
  <si>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</si>
  <si>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</si>
  <si>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</si>
  <si>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</si>
  <si>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</si>
  <si>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</si>
  <si>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</si>
  <si>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</si>
  <si>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</si>
  <si>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</si>
  <si>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</si>
  <si>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</si>
  <si>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</si>
  <si>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</si>
  <si>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</si>
  <si>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</si>
  <si>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</si>
  <si>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</si>
  <si>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</si>
  <si>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</si>
  <si>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</si>
  <si>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</si>
  <si>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</si>
  <si>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</si>
  <si>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</si>
  <si>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</si>
  <si>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</si>
  <si>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</si>
  <si>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</si>
  <si>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</si>
  <si>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</si>
  <si>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</si>
  <si>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</si>
  <si>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</si>
  <si>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</si>
  <si>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</si>
  <si>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</si>
  <si>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</si>
  <si>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</si>
  <si>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</si>
  <si>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</si>
  <si>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</si>
  <si>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</si>
  <si>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</si>
  <si>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</si>
  <si>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</si>
  <si>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</si>
  <si>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</si>
  <si>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</si>
  <si>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</si>
  <si>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</si>
  <si>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</si>
  <si>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</si>
  <si>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</si>
  <si>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</si>
  <si>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</si>
  <si>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</si>
  <si>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</si>
  <si>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</si>
  <si>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</si>
  <si>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</si>
  <si>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</si>
  <si>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</si>
  <si>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</si>
  <si>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</si>
  <si>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</si>
  <si>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</si>
  <si>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</si>
  <si>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</si>
  <si>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</si>
  <si>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</si>
  <si>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</si>
  <si>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</si>
  <si>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</si>
  <si>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</si>
  <si>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</si>
  <si>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</si>
  <si>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</si>
  <si>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</si>
  <si>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</si>
  <si>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</si>
  <si>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</si>
  <si>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</si>
  <si>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</si>
  <si>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</si>
  <si>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</si>
  <si>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</si>
  <si>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</si>
  <si>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</si>
  <si>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</si>
  <si>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</si>
  <si>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</si>
  <si>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</si>
  <si>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</si>
  <si>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</si>
  <si>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</si>
  <si>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</si>
  <si>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</si>
  <si>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</si>
  <si>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</si>
  <si>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</si>
  <si>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</si>
  <si>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</si>
  <si>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</si>
  <si>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</si>
  <si>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</si>
  <si>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</si>
  <si>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</si>
  <si>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</si>
  <si>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</si>
  <si>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</si>
  <si>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</si>
  <si>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</si>
  <si>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</si>
  <si>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</si>
  <si>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</si>
  <si>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</si>
  <si>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</si>
  <si>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</si>
  <si>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</si>
  <si>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</si>
  <si>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</si>
  <si>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</si>
  <si>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</si>
  <si>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</si>
  <si>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</si>
  <si>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</si>
  <si>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</si>
  <si>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</si>
  <si>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</si>
  <si>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</si>
  <si>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</si>
  <si>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</si>
  <si>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</si>
  <si>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</si>
  <si>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</si>
  <si>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</si>
  <si>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</si>
  <si>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</si>
  <si>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</si>
  <si>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</si>
  <si>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</si>
  <si>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</si>
  <si>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</si>
  <si>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</si>
  <si>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</si>
  <si>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</si>
  <si>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</si>
  <si>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</si>
  <si>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</si>
  <si>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</si>
  <si>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</si>
  <si>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</si>
  <si>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</si>
  <si>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</si>
  <si>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</si>
  <si>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</si>
  <si>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</si>
  <si>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</si>
  <si>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</si>
  <si>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</si>
  <si>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</si>
  <si>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</si>
  <si>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</si>
  <si>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</si>
  <si>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</si>
  <si>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</si>
  <si>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</si>
  <si>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</si>
  <si>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</si>
  <si>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</si>
  <si>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</si>
  <si>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</si>
  <si>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</si>
  <si>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</si>
  <si>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</si>
  <si>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</si>
  <si>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</si>
  <si>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</si>
  <si>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</si>
  <si>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</si>
  <si>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</si>
  <si>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</si>
  <si>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</si>
  <si>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</si>
  <si>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</si>
  <si>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</si>
  <si>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</si>
  <si>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</si>
  <si>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</si>
  <si>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</si>
  <si>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</si>
  <si>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</si>
  <si>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</si>
  <si>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</si>
  <si>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</si>
  <si>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</si>
  <si>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</si>
  <si>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</si>
  <si>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</si>
  <si>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</si>
  <si>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</si>
  <si>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</si>
  <si>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</si>
  <si>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</si>
  <si>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</si>
  <si>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</si>
  <si>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</si>
  <si>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</si>
  <si>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</si>
  <si>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</si>
  <si>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</si>
  <si>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</si>
  <si>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</si>
  <si>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</si>
  <si>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</si>
  <si>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</si>
  <si>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</si>
  <si>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</si>
  <si>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</si>
  <si>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</si>
  <si>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</si>
  <si>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</si>
  <si>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</si>
  <si>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</si>
  <si>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</si>
  <si>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</si>
  <si>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</si>
  <si>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</si>
  <si>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</si>
  <si>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</si>
  <si>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</si>
  <si>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</si>
  <si>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</si>
  <si>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</si>
  <si>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</si>
  <si>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</si>
  <si>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</si>
  <si>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</si>
  <si>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</si>
  <si>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</si>
  <si>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</si>
  <si>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</si>
  <si>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</si>
  <si>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</si>
  <si>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</si>
  <si>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</si>
  <si>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</si>
  <si>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</si>
  <si>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</si>
  <si>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</si>
  <si>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</si>
  <si>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</si>
  <si>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</si>
  <si>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</si>
  <si>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</si>
  <si>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</si>
  <si>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</si>
  <si>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</si>
  <si>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</si>
  <si>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</si>
  <si>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</si>
  <si>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</si>
  <si>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</si>
  <si>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</si>
  <si>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</si>
  <si>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</si>
  <si>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</si>
  <si>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</si>
  <si>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</si>
  <si>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</si>
  <si>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</si>
  <si>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</si>
  <si>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</si>
  <si>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</si>
  <si>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</si>
  <si>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</si>
  <si>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</si>
  <si>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</si>
  <si>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</si>
  <si>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</si>
  <si>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</si>
  <si>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</si>
  <si>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</si>
  <si>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</si>
  <si>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</si>
  <si>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</si>
  <si>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</si>
  <si>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</si>
  <si>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</si>
  <si>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</si>
  <si>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</si>
  <si>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</si>
  <si>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</si>
  <si>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</si>
  <si>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</si>
  <si>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</si>
  <si>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</si>
  <si>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</si>
  <si>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</si>
  <si>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</si>
  <si>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</si>
  <si>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</si>
  <si>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</si>
  <si>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</si>
  <si>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</si>
  <si>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</si>
  <si>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</si>
  <si>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</si>
  <si>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</si>
  <si>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</si>
  <si>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</si>
  <si>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</si>
  <si>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</si>
  <si>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</si>
  <si>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</si>
  <si>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</si>
  <si>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</si>
  <si>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</si>
  <si>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</si>
  <si>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</si>
  <si>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</si>
  <si>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</si>
  <si>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</si>
  <si>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</si>
  <si>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</si>
  <si>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</si>
  <si>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</si>
  <si>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</si>
  <si>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</si>
  <si>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</si>
  <si>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</si>
  <si>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</si>
  <si>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</si>
  <si>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</si>
  <si>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</si>
  <si>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</si>
  <si>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</si>
  <si>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</si>
  <si>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</si>
  <si>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</si>
  <si>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</si>
  <si>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</si>
  <si>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</si>
  <si>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</si>
  <si>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</si>
  <si>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</si>
  <si>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</si>
  <si>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</si>
  <si>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</si>
  <si>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</si>
  <si>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</si>
  <si>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</si>
  <si>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</si>
  <si>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</si>
  <si>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</si>
  <si>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</si>
  <si>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</si>
  <si>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</si>
  <si>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</si>
  <si>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</si>
  <si>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</si>
  <si>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</si>
  <si>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</si>
  <si>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</si>
  <si>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</si>
  <si>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</si>
  <si>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</si>
  <si>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</si>
  <si>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</si>
  <si>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</si>
  <si>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</si>
  <si>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</si>
  <si>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</si>
  <si>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</si>
  <si>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</si>
  <si>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</si>
  <si>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</si>
  <si>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</si>
  <si>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</si>
  <si>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</si>
  <si>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</si>
  <si>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</si>
  <si>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</si>
  <si>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</si>
  <si>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</si>
  <si>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</si>
  <si>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</si>
  <si>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</si>
  <si>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</si>
  <si>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</si>
  <si>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</si>
  <si>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</si>
  <si>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</si>
  <si>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</si>
  <si>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</si>
  <si>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</si>
  <si>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</si>
  <si>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</si>
  <si>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</si>
  <si>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</si>
  <si>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</si>
  <si>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</si>
  <si>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</si>
  <si>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</si>
  <si>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</si>
  <si>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</si>
  <si>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</si>
  <si>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</si>
  <si>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</si>
  <si>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</si>
  <si>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</si>
  <si>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</si>
  <si>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</si>
  <si>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</si>
  <si>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</si>
  <si>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</si>
  <si>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</si>
  <si>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</si>
  <si>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</si>
  <si>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</si>
  <si>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</si>
  <si>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</si>
  <si>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</si>
  <si>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</si>
  <si>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</si>
  <si>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</si>
  <si>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</si>
  <si>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</si>
  <si>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</si>
  <si>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</si>
  <si>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</si>
  <si>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</si>
  <si>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</si>
  <si>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</si>
  <si>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</si>
  <si>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</si>
  <si>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</si>
  <si>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</si>
  <si>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</si>
  <si>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</si>
  <si>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</si>
  <si>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</si>
  <si>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</si>
  <si>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</si>
  <si>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</si>
  <si>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</si>
  <si>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</si>
  <si>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</si>
  <si>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</si>
  <si>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</si>
  <si>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</si>
  <si>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</si>
  <si>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</si>
  <si>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</si>
  <si>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</si>
  <si>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</si>
  <si>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</si>
  <si>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</si>
  <si>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</si>
  <si>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</si>
  <si>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</si>
  <si>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</si>
  <si>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</si>
  <si>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</si>
  <si>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</si>
  <si>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</si>
  <si>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</si>
  <si>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</si>
  <si>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</si>
  <si>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</si>
  <si>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</si>
  <si>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</si>
  <si>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</si>
  <si>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</si>
  <si>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</si>
  <si>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</si>
  <si>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</si>
  <si>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</si>
  <si>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</si>
  <si>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</si>
  <si>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</si>
  <si>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</si>
  <si>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</si>
  <si>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</si>
  <si>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</si>
  <si>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</si>
  <si>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</si>
  <si>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</si>
  <si>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</si>
  <si>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</si>
  <si>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</si>
  <si>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</si>
  <si>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</si>
  <si>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</si>
  <si>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</si>
  <si>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</si>
  <si>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</si>
  <si>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</si>
  <si>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</si>
  <si>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</si>
  <si>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</si>
  <si>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</si>
  <si>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</si>
  <si>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</si>
  <si>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</si>
  <si>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</si>
  <si>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</si>
  <si>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</si>
  <si>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</si>
  <si>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</si>
  <si>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</si>
  <si>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</si>
  <si>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</si>
  <si>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</si>
  <si>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</si>
  <si>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</si>
  <si>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</si>
  <si>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</si>
  <si>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</si>
  <si>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</si>
  <si>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</si>
  <si>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</si>
  <si>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</si>
  <si>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</si>
  <si>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</si>
  <si>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</si>
  <si>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</si>
  <si>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</si>
  <si>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</si>
  <si>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</si>
  <si>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</si>
  <si>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</si>
  <si>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</si>
  <si>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</si>
  <si>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</si>
  <si>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</si>
  <si>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</si>
  <si>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</si>
  <si>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</si>
  <si>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</si>
  <si>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</si>
  <si>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</si>
  <si>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</si>
  <si>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</si>
  <si>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</si>
  <si>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</si>
  <si>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</si>
  <si>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</si>
  <si>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</si>
  <si>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</si>
  <si>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</si>
  <si>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</si>
  <si>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</si>
  <si>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</si>
  <si>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</si>
  <si>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</si>
  <si>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</si>
  <si>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</si>
  <si>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</si>
  <si>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</si>
  <si>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</si>
  <si>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</si>
  <si>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</si>
  <si>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</si>
  <si>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</si>
  <si>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</si>
  <si>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</si>
  <si>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</si>
  <si>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</si>
  <si>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</si>
  <si>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</si>
  <si>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</si>
  <si>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</si>
  <si>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</si>
  <si>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</si>
  <si>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</si>
  <si>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</si>
  <si>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</si>
  <si>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</si>
  <si>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</si>
  <si>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</si>
  <si>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</si>
  <si>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</si>
  <si>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</si>
  <si>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</si>
  <si>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</si>
  <si>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</si>
  <si>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</si>
  <si>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</si>
  <si>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</si>
  <si>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</si>
  <si>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</si>
  <si>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</si>
  <si>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</si>
  <si>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</si>
  <si>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</si>
  <si>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</si>
  <si>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</si>
  <si>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</si>
  <si>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</si>
  <si>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</si>
  <si>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</si>
  <si>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</si>
  <si>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</si>
  <si>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</si>
  <si>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</si>
  <si>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</si>
  <si>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</si>
  <si>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</si>
  <si>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</si>
  <si>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</si>
  <si>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</si>
  <si>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</si>
  <si>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</si>
  <si>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</si>
  <si>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</si>
  <si>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</si>
  <si>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</si>
  <si>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</si>
  <si>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</si>
  <si>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</si>
  <si>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</si>
  <si>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</si>
  <si>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</si>
  <si>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</si>
  <si>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</si>
  <si>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</si>
  <si>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</si>
  <si>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</si>
  <si>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</si>
  <si>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</si>
  <si>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</si>
  <si>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</si>
  <si>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</si>
  <si>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</si>
  <si>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</si>
  <si>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</si>
  <si>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</si>
  <si>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</si>
  <si>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</si>
  <si>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</si>
  <si>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</si>
  <si>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</si>
  <si>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</si>
  <si>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</si>
  <si>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</si>
  <si>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</si>
  <si>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</si>
  <si>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</si>
  <si>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</si>
  <si>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</si>
  <si>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</si>
  <si>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</si>
  <si>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</si>
  <si>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</si>
  <si>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</si>
  <si>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</si>
  <si>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</si>
  <si>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</si>
  <si>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</si>
  <si>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</si>
  <si>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</si>
  <si>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</si>
  <si>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</si>
  <si>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</si>
  <si>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</si>
  <si>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</si>
  <si>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</si>
  <si>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</si>
  <si>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</si>
  <si>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</si>
  <si>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</si>
  <si>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</si>
  <si>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</si>
  <si>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</si>
  <si>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</si>
  <si>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</si>
  <si>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</si>
  <si>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</si>
  <si>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</si>
  <si>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</si>
  <si>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</si>
  <si>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</si>
  <si>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</si>
  <si>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</si>
  <si>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</si>
  <si>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</si>
  <si>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</si>
  <si>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</si>
  <si>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</si>
  <si>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</si>
  <si>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</si>
  <si>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</si>
  <si>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</si>
  <si>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</si>
  <si>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</si>
  <si>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</si>
  <si>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</si>
  <si>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</si>
  <si>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</si>
  <si>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</si>
  <si>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</si>
  <si>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</si>
  <si>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</si>
  <si>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</si>
  <si>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</si>
  <si>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</si>
  <si>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</si>
  <si>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</si>
  <si>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</si>
  <si>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</si>
  <si>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</si>
  <si>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</si>
  <si>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</si>
  <si>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</si>
  <si>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</si>
  <si>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</si>
  <si>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</si>
  <si>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</si>
  <si>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</si>
  <si>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</si>
  <si>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</si>
  <si>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</si>
  <si>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</si>
  <si>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</si>
  <si>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</si>
  <si>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</si>
  <si>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</si>
  <si>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</si>
  <si>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</si>
  <si>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</si>
  <si>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</si>
  <si>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</si>
  <si>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</si>
  <si>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</si>
  <si>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</si>
  <si>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</si>
  <si>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</si>
  <si>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</si>
  <si>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</si>
  <si>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</si>
  <si>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</si>
  <si>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</si>
  <si>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</si>
  <si>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</si>
  <si>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</si>
  <si>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</si>
  <si>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</si>
  <si>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</si>
  <si>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</si>
  <si>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</si>
  <si>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</si>
  <si>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</si>
  <si>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</si>
  <si>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</si>
  <si>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</si>
  <si>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</si>
  <si>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</si>
  <si>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</si>
  <si>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</si>
  <si>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</si>
  <si>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</si>
  <si>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</si>
  <si>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</si>
  <si>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</si>
  <si>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</si>
  <si>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</si>
  <si>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</si>
  <si>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</si>
  <si>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</si>
  <si>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</si>
  <si>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</si>
  <si>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</si>
  <si>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</si>
  <si>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</si>
  <si>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</si>
  <si>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</si>
  <si>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</si>
  <si>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</si>
  <si>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</si>
  <si>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</si>
  <si>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</si>
  <si>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</si>
  <si>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</si>
  <si>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</si>
  <si>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</si>
  <si>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</si>
  <si>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</si>
  <si>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</si>
  <si>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</si>
  <si>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</si>
  <si>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</si>
  <si>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</si>
  <si>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</si>
  <si>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</si>
  <si>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</si>
  <si>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</si>
  <si>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</si>
  <si>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</si>
  <si>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</si>
  <si>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</si>
  <si>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</si>
  <si>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</si>
  <si>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</si>
  <si>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</si>
  <si>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</si>
  <si>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</si>
  <si>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</si>
  <si>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</si>
  <si>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</si>
  <si>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</si>
  <si>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</si>
  <si>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</si>
  <si>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</si>
  <si>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</si>
  <si>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</si>
  <si>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</si>
  <si>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</si>
  <si>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</si>
  <si>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</si>
  <si>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</si>
  <si>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</si>
  <si>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</si>
  <si>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</si>
  <si>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</si>
  <si>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</si>
  <si>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</si>
  <si>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</si>
  <si>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</si>
  <si>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</si>
  <si>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</si>
  <si>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</si>
  <si>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</si>
  <si>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</si>
  <si>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</si>
  <si>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</si>
  <si>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</si>
  <si>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</si>
  <si>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</si>
  <si>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</si>
  <si>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</si>
  <si>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</si>
  <si>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</si>
  <si>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</si>
  <si>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</si>
  <si>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</si>
  <si>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</si>
  <si>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</si>
  <si>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</si>
  <si>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</si>
  <si>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</si>
  <si>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</si>
  <si>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</si>
  <si>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</si>
  <si>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</si>
  <si>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</si>
  <si>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</si>
  <si>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</si>
  <si>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</si>
  <si>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</si>
  <si>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</si>
  <si>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</si>
  <si>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</si>
  <si>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</si>
  <si>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</si>
  <si>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</si>
  <si>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</si>
  <si>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</si>
  <si>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</si>
  <si>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</si>
  <si>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</si>
  <si>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</si>
  <si>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</si>
  <si>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</si>
  <si>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</si>
  <si>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</si>
  <si>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</si>
  <si>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</si>
  <si>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</si>
  <si>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</si>
  <si>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</si>
  <si>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</si>
  <si>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</si>
  <si>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</si>
  <si>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</si>
  <si>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</si>
  <si>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</si>
  <si>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</si>
  <si>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</si>
  <si>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</si>
  <si>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</si>
  <si>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</si>
  <si>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</si>
  <si>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</si>
  <si>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</si>
  <si>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</si>
  <si>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</si>
  <si>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</si>
  <si>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</si>
  <si>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</si>
  <si>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</si>
  <si>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</si>
  <si>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</si>
  <si>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</si>
  <si>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</si>
  <si>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</si>
  <si>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</si>
  <si>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</si>
  <si>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</si>
  <si>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</si>
  <si>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</si>
  <si>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</si>
  <si>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</si>
  <si>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</si>
  <si>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</si>
  <si>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</si>
  <si>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</si>
  <si>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</si>
  <si>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</si>
  <si>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</si>
  <si>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</si>
  <si>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</si>
  <si>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</si>
  <si>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</si>
  <si>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</si>
  <si>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</si>
  <si>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</si>
  <si>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</si>
  <si>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</si>
  <si>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</si>
  <si>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</si>
  <si>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</si>
  <si>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</si>
  <si>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</si>
  <si>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</si>
  <si>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</si>
  <si>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</si>
  <si>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</si>
  <si>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</si>
  <si>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</si>
  <si>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</si>
  <si>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</si>
  <si>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</si>
  <si>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</si>
  <si>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</si>
  <si>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</si>
  <si>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</si>
  <si>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</si>
  <si>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</si>
  <si>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</si>
  <si>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</si>
  <si>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</si>
  <si>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</si>
  <si>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</si>
  <si>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</si>
  <si>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</si>
  <si>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</si>
  <si>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</si>
  <si>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</si>
  <si>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</si>
  <si>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</si>
  <si>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</si>
  <si>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</si>
  <si>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</si>
  <si>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</si>
  <si>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</si>
  <si>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</si>
  <si>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</si>
  <si>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</si>
  <si>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</si>
  <si>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</si>
  <si>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</si>
  <si>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</si>
  <si>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</si>
  <si>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</si>
  <si>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</si>
  <si>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</si>
  <si>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</si>
  <si>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</si>
  <si>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</si>
  <si>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</si>
  <si>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</si>
  <si>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</si>
  <si>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</si>
  <si>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</si>
  <si>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</si>
  <si>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</si>
  <si>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</si>
  <si>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</si>
  <si>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</si>
  <si>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</si>
  <si>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</si>
  <si>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</si>
  <si>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</si>
  <si>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</si>
  <si>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</si>
  <si>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</si>
  <si>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</si>
  <si>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</si>
  <si>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</si>
  <si>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</si>
  <si>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</si>
  <si>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</si>
  <si>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</si>
  <si>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</si>
  <si>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</si>
  <si>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</si>
  <si>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</si>
  <si>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</si>
  <si>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</si>
  <si>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</si>
  <si>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</si>
  <si>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</si>
  <si>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</si>
  <si>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</si>
  <si>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</si>
  <si>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</si>
  <si>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</si>
  <si>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</si>
  <si>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</si>
  <si>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</si>
  <si>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</si>
  <si>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</si>
  <si>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</si>
  <si>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</si>
  <si>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</si>
  <si>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</si>
  <si>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</si>
  <si>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</si>
  <si>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</si>
  <si>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</si>
  <si>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</si>
  <si>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</si>
  <si>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</si>
  <si>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</si>
  <si>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</si>
  <si>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</si>
  <si>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</si>
  <si>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</si>
  <si>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</si>
  <si>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</si>
  <si>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</si>
  <si>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</si>
  <si>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</si>
  <si>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</si>
  <si>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</si>
  <si>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</si>
  <si>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</si>
  <si>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</si>
  <si>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</si>
  <si>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</si>
  <si>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</si>
  <si>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</si>
  <si>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</si>
  <si>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</si>
  <si>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</si>
  <si>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</si>
  <si>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</si>
  <si>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</si>
  <si>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</si>
  <si>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</si>
  <si>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</si>
  <si>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</si>
  <si>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</si>
  <si>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</si>
  <si>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</si>
  <si>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</si>
  <si>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</si>
  <si>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</si>
  <si>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</si>
  <si>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</si>
  <si>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</si>
  <si>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</si>
  <si>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</si>
  <si>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</si>
  <si>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</si>
  <si>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</si>
  <si>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</si>
  <si>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</si>
  <si>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</si>
  <si>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</si>
  <si>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</si>
  <si>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</si>
  <si>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</si>
  <si>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</si>
  <si>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</si>
  <si>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</si>
  <si>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</si>
  <si>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</si>
  <si>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</si>
  <si>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</si>
  <si>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</si>
  <si>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</si>
  <si>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</si>
  <si>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</si>
  <si>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</si>
  <si>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</si>
  <si>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</si>
  <si>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</si>
  <si>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</si>
  <si>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</si>
  <si>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</si>
  <si>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</si>
  <si>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</si>
  <si>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</si>
  <si>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</si>
  <si>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</si>
  <si>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</si>
  <si>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</si>
  <si>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</si>
  <si>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</si>
  <si>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</si>
  <si>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</si>
  <si>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</si>
  <si>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</si>
  <si>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</si>
  <si>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</si>
  <si>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</si>
  <si>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</si>
  <si>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</si>
  <si>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</si>
  <si>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</si>
  <si>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</si>
  <si>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</si>
  <si>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</si>
  <si>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</si>
  <si>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</si>
  <si>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</si>
  <si>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</si>
  <si>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</si>
  <si>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</si>
  <si>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</si>
  <si>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</si>
  <si>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</si>
  <si>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</si>
  <si>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</si>
  <si>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</si>
  <si>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</si>
  <si>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</si>
  <si>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</si>
  <si>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</si>
  <si>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</si>
  <si>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</si>
  <si>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</si>
  <si>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</si>
  <si>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</si>
  <si>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</si>
  <si>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</si>
  <si>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</si>
  <si>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</si>
  <si>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</si>
  <si>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</si>
  <si>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</si>
  <si>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</si>
  <si>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</si>
  <si>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</si>
  <si>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</si>
  <si>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</si>
  <si>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</si>
  <si>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</si>
  <si>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</si>
  <si>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</si>
  <si>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</si>
  <si>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</si>
  <si>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</si>
  <si>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</si>
  <si>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</si>
  <si>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</si>
  <si>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</si>
  <si>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</si>
  <si>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</si>
  <si>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</si>
  <si>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</si>
  <si>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</si>
  <si>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</si>
  <si>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</si>
  <si>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</si>
  <si>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</si>
  <si>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</si>
  <si>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</si>
  <si>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</si>
  <si>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</si>
  <si>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</si>
  <si>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</si>
  <si>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</si>
  <si>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</si>
  <si>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</si>
  <si>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</si>
  <si>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</si>
  <si>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</si>
  <si>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</si>
  <si>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</si>
  <si>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</si>
  <si>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</si>
  <si>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</si>
  <si>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</si>
  <si>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</si>
  <si>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</si>
  <si>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</si>
  <si>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</si>
  <si>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</si>
  <si>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</si>
  <si>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</si>
  <si>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</si>
  <si>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</si>
  <si>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</si>
  <si>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</si>
  <si>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</si>
  <si>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</si>
  <si>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</si>
  <si>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</si>
  <si>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</si>
  <si>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</si>
  <si>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</si>
  <si>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</si>
  <si>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</si>
  <si>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</si>
  <si>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</si>
  <si>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</si>
  <si>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</si>
  <si>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</si>
  <si>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</si>
  <si>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</si>
  <si>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</si>
  <si>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</si>
  <si>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</si>
  <si>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</si>
  <si>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</si>
  <si>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</si>
  <si>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</si>
  <si>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</si>
  <si>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</si>
  <si>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</si>
  <si>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</si>
  <si>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</si>
  <si>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</si>
  <si>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</si>
  <si>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</si>
  <si>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</si>
  <si>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</si>
  <si>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</si>
  <si>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</si>
  <si>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</si>
  <si>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</si>
  <si>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</si>
  <si>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</si>
  <si>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</si>
  <si>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</si>
  <si>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</si>
  <si>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</si>
  <si>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</si>
  <si>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</si>
  <si>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</si>
  <si>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</si>
  <si>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</si>
  <si>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</si>
  <si>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</si>
  <si>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</si>
  <si>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</si>
  <si>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</si>
  <si>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</si>
  <si>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</si>
  <si>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</si>
  <si>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</si>
  <si>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</si>
  <si>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</si>
  <si>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</si>
  <si>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</si>
  <si>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</si>
  <si>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</si>
  <si>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</si>
  <si>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</si>
  <si>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</si>
  <si>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</si>
  <si>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</si>
  <si>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</si>
  <si>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</si>
  <si>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</si>
  <si>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</si>
  <si>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</si>
  <si>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</si>
  <si>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</si>
  <si>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</si>
  <si>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</si>
  <si>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</si>
  <si>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</si>
  <si>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</si>
  <si>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</si>
  <si>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</si>
  <si>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</si>
  <si>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</si>
  <si>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</si>
  <si>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</si>
  <si>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</si>
  <si>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</si>
  <si>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</si>
  <si>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</si>
  <si>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</si>
  <si>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</si>
  <si>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</si>
  <si>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</si>
  <si>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</si>
  <si>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</si>
  <si>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</si>
  <si>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</si>
  <si>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</si>
  <si>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</si>
  <si>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</si>
  <si>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</si>
  <si>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</si>
  <si>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</si>
  <si>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</si>
  <si>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</si>
  <si>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</si>
  <si>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</si>
  <si>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</si>
  <si>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</si>
  <si>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</si>
  <si>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</si>
  <si>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</si>
  <si>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</si>
  <si>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</si>
  <si>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</si>
  <si>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</si>
  <si>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</si>
  <si>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</si>
  <si>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</si>
  <si>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</si>
  <si>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</si>
  <si>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</si>
  <si>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</si>
  <si>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</si>
  <si>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</si>
  <si>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</si>
  <si>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</si>
  <si>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</si>
  <si>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</si>
  <si>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</si>
  <si>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</si>
  <si>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</si>
  <si>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</si>
  <si>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</si>
  <si>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</si>
  <si>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</si>
  <si>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</si>
  <si>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</si>
  <si>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</si>
  <si>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</si>
  <si>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</si>
  <si>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</si>
  <si>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</si>
  <si>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</si>
  <si>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</si>
  <si>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</si>
  <si>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</si>
  <si>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</si>
  <si>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</si>
  <si>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</si>
  <si>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</si>
  <si>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</si>
  <si>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</si>
  <si>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</si>
  <si>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</si>
  <si>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</si>
  <si>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</si>
  <si>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</si>
  <si>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</si>
  <si>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</si>
  <si>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</si>
  <si>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</si>
  <si>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</si>
  <si>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</si>
  <si>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</si>
  <si>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</si>
  <si>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</si>
  <si>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</si>
  <si>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</si>
  <si>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</si>
  <si>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</si>
  <si>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</si>
  <si>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</si>
  <si>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</si>
  <si>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</si>
  <si>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</si>
  <si>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</si>
  <si>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</si>
  <si>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</si>
  <si>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</si>
  <si>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</si>
  <si>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</si>
  <si>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</si>
  <si>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</si>
  <si>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</si>
  <si>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</si>
  <si>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</si>
  <si>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</si>
  <si>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</si>
  <si>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</si>
  <si>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</si>
  <si>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</si>
  <si>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</si>
  <si>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</si>
  <si>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</si>
  <si>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</si>
  <si>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</si>
  <si>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</si>
  <si>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</si>
  <si>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</si>
  <si>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</si>
  <si>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</si>
  <si>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</si>
  <si>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</si>
  <si>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</si>
  <si>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</si>
  <si>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</si>
  <si>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</si>
  <si>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</si>
  <si>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</si>
  <si>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</si>
  <si>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</si>
  <si>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</si>
  <si>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</si>
  <si>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</si>
  <si>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</si>
  <si>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</si>
  <si>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</si>
  <si>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</si>
  <si>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</si>
  <si>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</si>
  <si>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</si>
  <si>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</si>
  <si>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</si>
  <si>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</si>
  <si>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</si>
  <si>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</si>
  <si>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</si>
  <si>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</si>
  <si>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</si>
  <si>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</si>
  <si>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</si>
  <si>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</si>
  <si>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</si>
  <si>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</si>
  <si>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</si>
  <si>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</si>
  <si>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</si>
  <si>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</si>
  <si>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</si>
  <si>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</si>
  <si>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</si>
  <si>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</si>
  <si>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</si>
  <si>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</si>
  <si>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</si>
  <si>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</si>
  <si>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</si>
  <si>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</si>
  <si>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</si>
  <si>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</si>
  <si>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</si>
  <si>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</si>
  <si>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</si>
  <si>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</si>
  <si>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</si>
  <si>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</si>
  <si>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</si>
  <si>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</si>
  <si>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</si>
  <si>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</si>
  <si>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</si>
  <si>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</si>
  <si>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</si>
  <si>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</si>
  <si>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</si>
  <si>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</si>
  <si>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</si>
  <si>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</si>
  <si>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</si>
  <si>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</si>
  <si>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</si>
  <si>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</si>
  <si>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</si>
  <si>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</si>
  <si>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</si>
  <si>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</si>
  <si>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</si>
  <si>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</si>
  <si>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</si>
  <si>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</si>
  <si>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</si>
  <si>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</si>
  <si>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</si>
  <si>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</si>
  <si>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</si>
  <si>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</si>
  <si>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</si>
  <si>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</si>
  <si>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</si>
  <si>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</si>
  <si>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</si>
  <si>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</si>
  <si>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</si>
  <si>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</si>
  <si>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</si>
  <si>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</si>
  <si>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</si>
  <si>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</si>
  <si>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</si>
  <si>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</si>
  <si>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</si>
  <si>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</si>
  <si>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</si>
  <si>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</si>
  <si>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</si>
  <si>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</si>
  <si>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</si>
  <si>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</si>
  <si>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</si>
  <si>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</si>
  <si>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</si>
  <si>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</si>
  <si>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</si>
  <si>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</si>
  <si>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</si>
  <si>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</si>
  <si>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</si>
  <si>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</si>
  <si>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</si>
  <si>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</si>
  <si>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</si>
  <si>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</si>
  <si>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</si>
  <si>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</si>
  <si>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</si>
  <si>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</si>
  <si>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</si>
  <si>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</si>
  <si>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</si>
  <si>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</si>
  <si>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</si>
  <si>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</si>
  <si>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</si>
  <si>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</si>
  <si>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</si>
  <si>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</si>
  <si>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</si>
  <si>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</si>
  <si>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</si>
  <si>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</si>
  <si>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</si>
  <si>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</si>
  <si>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</si>
  <si>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</si>
  <si>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</si>
  <si>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</si>
  <si>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</si>
  <si>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</si>
  <si>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</si>
  <si>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</si>
  <si>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</si>
  <si>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</si>
  <si>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</si>
  <si>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</si>
  <si>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</si>
  <si>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</si>
  <si>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</si>
  <si>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</si>
  <si>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</si>
  <si>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</si>
  <si>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</si>
  <si>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</si>
  <si>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</si>
  <si>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</si>
  <si>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</si>
  <si>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</si>
  <si>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</si>
  <si>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</si>
  <si>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</si>
  <si>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</si>
  <si>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</si>
  <si>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</si>
  <si>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</si>
  <si>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</si>
  <si>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</si>
  <si>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</si>
  <si>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</si>
  <si>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</si>
  <si>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</si>
  <si>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</si>
  <si>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</si>
  <si>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</si>
  <si>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</si>
  <si>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</si>
  <si>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</si>
  <si>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</si>
  <si>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</si>
  <si>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</si>
  <si>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</si>
  <si>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</si>
  <si>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</si>
  <si>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</si>
  <si>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</si>
  <si>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</si>
  <si>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</si>
  <si>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</si>
  <si>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</si>
  <si>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</si>
  <si>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</si>
  <si>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</si>
  <si>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</si>
  <si>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</si>
  <si>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</si>
  <si>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</si>
  <si>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</si>
  <si>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</si>
  <si>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</si>
  <si>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</si>
  <si>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</si>
  <si>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</si>
  <si>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</si>
  <si>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</si>
  <si>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</si>
  <si>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</si>
  <si>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</si>
  <si>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</si>
  <si>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</si>
  <si>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</si>
  <si>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</si>
  <si>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</si>
  <si>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</si>
  <si>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</si>
  <si>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</si>
  <si>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</si>
  <si>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</si>
  <si>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</si>
  <si>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</si>
  <si>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</si>
  <si>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</si>
  <si>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</si>
  <si>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</si>
  <si>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</si>
  <si>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</si>
  <si>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</si>
  <si>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</si>
  <si>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</si>
  <si>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</si>
  <si>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</si>
  <si>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</si>
  <si>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</si>
  <si>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</si>
  <si>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</si>
  <si>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</si>
  <si>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</si>
  <si>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</si>
  <si>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</si>
  <si>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</si>
  <si>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</si>
  <si>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</si>
  <si>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</si>
  <si>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</si>
  <si>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</si>
  <si>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</si>
  <si>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</si>
  <si>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</si>
  <si>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</si>
  <si>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</si>
  <si>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</si>
  <si>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</si>
  <si>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</si>
  <si>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</si>
  <si>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</si>
  <si>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</si>
  <si>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</si>
  <si>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</si>
  <si>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</si>
  <si>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</si>
  <si>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</si>
  <si>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</si>
  <si>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</si>
  <si>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</si>
  <si>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</si>
  <si>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</si>
  <si>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</si>
  <si>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</si>
  <si>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</si>
  <si>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</si>
  <si>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</si>
  <si>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</si>
  <si>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</si>
  <si>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</si>
  <si>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</si>
  <si>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</si>
  <si>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</si>
  <si>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</si>
  <si>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</si>
  <si>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</si>
  <si>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</si>
  <si>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</si>
  <si>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</si>
  <si>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</si>
  <si>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</si>
  <si>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</si>
  <si>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</si>
  <si>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</si>
  <si>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</si>
  <si>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</si>
  <si>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</si>
  <si>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</si>
  <si>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</si>
  <si>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</si>
  <si>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</si>
  <si>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</si>
  <si>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</si>
  <si>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</si>
  <si>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</si>
  <si>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</si>
  <si>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</si>
  <si>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</si>
  <si>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</si>
  <si>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</si>
  <si>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</si>
  <si>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</si>
  <si>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</si>
  <si>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</si>
  <si>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</si>
  <si>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</si>
  <si>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</si>
  <si>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</si>
  <si>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</si>
  <si>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</si>
  <si>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</si>
  <si>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</si>
  <si>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</si>
  <si>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</si>
  <si>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</si>
  <si>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</si>
  <si>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</si>
  <si>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</si>
  <si>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</si>
  <si>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</si>
  <si>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</si>
  <si>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</si>
  <si>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</si>
  <si>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</si>
  <si>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</si>
  <si>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</si>
  <si>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</si>
  <si>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</si>
  <si>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</si>
  <si>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</si>
  <si>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</si>
  <si>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</si>
  <si>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</si>
  <si>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</si>
  <si>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</si>
  <si>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</si>
  <si>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</si>
  <si>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</si>
  <si>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</si>
  <si>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</si>
  <si>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</si>
  <si>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</si>
  <si>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</si>
  <si>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</si>
  <si>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</si>
  <si>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</si>
  <si>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</si>
  <si>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</si>
  <si>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</si>
  <si>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</si>
  <si>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</si>
  <si>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</si>
  <si>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</si>
  <si>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</si>
  <si>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</si>
  <si>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</si>
  <si>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</si>
  <si>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</si>
  <si>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</si>
  <si>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</si>
  <si>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</si>
  <si>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</si>
  <si>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</si>
  <si>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</si>
  <si>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</si>
  <si>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</si>
  <si>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</si>
  <si>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</si>
  <si>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</si>
  <si>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</si>
  <si>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</si>
  <si>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</si>
  <si>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</si>
  <si>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</si>
  <si>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</si>
  <si>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</si>
  <si>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</si>
  <si>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</si>
  <si>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</si>
  <si>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</si>
  <si>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</si>
  <si>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</si>
  <si>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</si>
  <si>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</si>
  <si>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</si>
  <si>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</si>
  <si>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</si>
  <si>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</si>
  <si>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</si>
  <si>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</si>
  <si>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</si>
  <si>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</si>
  <si>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</si>
  <si>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</si>
  <si>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</si>
  <si>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</si>
  <si>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</si>
  <si>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</si>
  <si>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</si>
  <si>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</si>
  <si>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</si>
  <si>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</si>
  <si>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</si>
  <si>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</si>
  <si>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</si>
  <si>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</si>
  <si>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</si>
  <si>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</si>
  <si>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</si>
  <si>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</si>
  <si>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</si>
  <si>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</si>
  <si>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</si>
  <si>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</si>
  <si>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</si>
  <si>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</si>
  <si>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</si>
  <si>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</si>
  <si>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</si>
  <si>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</si>
  <si>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</si>
  <si>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</si>
  <si>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</si>
  <si>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</si>
  <si>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</si>
  <si>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</si>
  <si>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</si>
  <si>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</si>
  <si>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</si>
  <si>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</si>
  <si>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</si>
  <si>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</si>
  <si>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</si>
  <si>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</si>
  <si>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</si>
  <si>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</si>
  <si>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</si>
  <si>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</si>
  <si>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</si>
  <si>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</si>
  <si>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</si>
  <si>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</si>
  <si>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</si>
  <si>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</si>
  <si>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</si>
  <si>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</si>
  <si>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</si>
  <si>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</si>
  <si>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</si>
  <si>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</si>
  <si>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</si>
  <si>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</si>
  <si>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</si>
  <si>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</si>
  <si>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</si>
  <si>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</si>
  <si>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</si>
  <si>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</si>
  <si>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</si>
  <si>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</si>
  <si>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</si>
  <si>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</si>
  <si>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</si>
  <si>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</si>
  <si>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</si>
  <si>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</si>
  <si>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</si>
  <si>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</si>
  <si>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</si>
  <si>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</si>
  <si>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</si>
  <si>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</si>
  <si>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</si>
  <si>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</si>
  <si>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</si>
  <si>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</si>
  <si>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</si>
  <si>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</si>
  <si>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</si>
  <si>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</si>
  <si>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</si>
  <si>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</si>
  <si>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</si>
  <si>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</si>
  <si>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</si>
  <si>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</si>
  <si>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</si>
  <si>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</si>
  <si>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</si>
  <si>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</si>
  <si>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</si>
  <si>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</si>
  <si>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</si>
  <si>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</si>
  <si>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</si>
  <si>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</si>
  <si>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</si>
  <si>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</si>
  <si>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</si>
  <si>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</si>
  <si>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</si>
  <si>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</si>
  <si>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</si>
  <si>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</si>
  <si>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</si>
  <si>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</si>
  <si>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</si>
  <si>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</si>
  <si>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</si>
  <si>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</si>
  <si>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</si>
  <si>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</si>
  <si>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</si>
  <si>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</si>
  <si>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</si>
  <si>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</si>
  <si>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</si>
  <si>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</si>
  <si>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</si>
  <si>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</si>
  <si>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</si>
  <si>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</si>
  <si>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</si>
  <si>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</si>
  <si>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</si>
  <si>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</si>
  <si>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</si>
  <si>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</si>
  <si>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</si>
  <si>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</si>
  <si>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</si>
  <si>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</si>
  <si>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</si>
  <si>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</si>
  <si>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</si>
  <si>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</si>
  <si>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</si>
  <si>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</si>
  <si>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</si>
  <si>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</si>
  <si>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</si>
  <si>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</si>
  <si>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</si>
  <si>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</si>
  <si>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</si>
  <si>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</si>
  <si>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</si>
  <si>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</si>
  <si>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</si>
  <si>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</si>
  <si>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</si>
  <si>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</si>
  <si>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</si>
  <si>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</si>
  <si>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</si>
  <si>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</si>
  <si>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</si>
  <si>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</si>
  <si>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</si>
  <si>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</si>
  <si>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</si>
  <si>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</si>
  <si>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</si>
  <si>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</si>
  <si>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</si>
  <si>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</si>
  <si>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</si>
  <si>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</si>
  <si>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</si>
  <si>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</si>
  <si>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</si>
  <si>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</si>
  <si>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</si>
  <si>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</si>
  <si>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</si>
  <si>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</si>
  <si>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</si>
  <si>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</si>
  <si>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</si>
  <si>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</si>
  <si>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</si>
  <si>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</si>
  <si>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</si>
  <si>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</si>
  <si>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</si>
  <si>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</si>
  <si>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</si>
  <si>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</si>
  <si>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</si>
  <si>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</si>
  <si>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</si>
  <si>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</si>
  <si>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</si>
  <si>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</si>
  <si>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</si>
  <si>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</si>
  <si>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</si>
  <si>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</si>
  <si>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</si>
  <si>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</si>
  <si>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</si>
  <si>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</si>
  <si>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</si>
  <si>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</si>
  <si>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</si>
  <si>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</si>
  <si>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</si>
  <si>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</si>
  <si>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</si>
  <si>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</si>
  <si>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</si>
  <si>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</si>
  <si>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</si>
  <si>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</si>
  <si>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</si>
  <si>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</si>
  <si>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</si>
  <si>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</si>
  <si>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</si>
  <si>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</si>
  <si>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</si>
  <si>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</si>
  <si>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</si>
  <si>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</si>
  <si>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</si>
  <si>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</si>
  <si>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</si>
  <si>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</si>
  <si>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</si>
  <si>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</si>
  <si>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</si>
  <si>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</si>
  <si>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</si>
  <si>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</si>
  <si>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</si>
  <si>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</si>
  <si>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</si>
  <si>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</si>
  <si>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</si>
  <si>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</si>
  <si>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</si>
  <si>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</si>
  <si>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</si>
  <si>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</si>
  <si>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</si>
  <si>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</si>
  <si>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</si>
  <si>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</si>
  <si>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</si>
  <si>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</si>
  <si>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</si>
  <si>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</si>
  <si>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</si>
  <si>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</si>
  <si>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</si>
  <si>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</si>
  <si>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</si>
  <si>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</si>
  <si>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</si>
  <si>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</si>
  <si>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</si>
  <si>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</si>
  <si>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</si>
  <si>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</si>
  <si>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</si>
  <si>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</si>
  <si>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</si>
  <si>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</si>
  <si>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</si>
  <si>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</si>
  <si>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</si>
  <si>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</si>
  <si>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</si>
  <si>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</si>
  <si>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</si>
  <si>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</si>
  <si>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</si>
  <si>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</si>
  <si>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</si>
  <si>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</si>
  <si>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</si>
  <si>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</si>
  <si>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</si>
  <si>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</si>
  <si>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</si>
  <si>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</si>
  <si>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</si>
  <si>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</si>
  <si>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</si>
  <si>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</si>
  <si>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</si>
  <si>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</si>
  <si>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</si>
  <si>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</si>
  <si>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</si>
  <si>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</si>
  <si>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</si>
  <si>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</si>
  <si>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</si>
  <si>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</si>
  <si>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</si>
  <si>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</si>
  <si>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</si>
  <si>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</si>
  <si>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</si>
  <si>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</si>
  <si>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</si>
  <si>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</si>
  <si>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</si>
  <si>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</si>
  <si>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</si>
  <si>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</si>
  <si>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</si>
  <si>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</si>
  <si>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</si>
  <si>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</si>
  <si>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</si>
  <si>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</si>
  <si>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</si>
  <si>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</si>
  <si>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</si>
  <si>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</si>
  <si>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</si>
  <si>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</si>
  <si>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</si>
  <si>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</si>
  <si>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</si>
  <si>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</si>
  <si>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</si>
  <si>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</si>
  <si>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</si>
  <si>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</si>
  <si>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</si>
  <si>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</si>
  <si>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</si>
  <si>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</si>
  <si>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</si>
  <si>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</si>
  <si>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</si>
  <si>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</si>
  <si>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</si>
  <si>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</si>
  <si>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</si>
  <si>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</si>
  <si>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</si>
  <si>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</si>
  <si>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</si>
  <si>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</si>
  <si>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</si>
  <si>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</si>
  <si>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</si>
  <si>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</si>
  <si>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</si>
  <si>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</si>
  <si>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</si>
  <si>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</si>
  <si>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</si>
  <si>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</si>
  <si>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</si>
  <si>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</si>
  <si>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</si>
  <si>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</si>
  <si>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</si>
  <si>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</si>
  <si>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</si>
  <si>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</si>
  <si>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</si>
  <si>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</si>
  <si>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</si>
  <si>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</si>
  <si>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</si>
  <si>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</si>
  <si>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</si>
  <si>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</si>
  <si>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</si>
  <si>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</si>
  <si>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</si>
  <si>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</si>
  <si>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</si>
  <si>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</si>
  <si>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</si>
  <si>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</si>
  <si>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</si>
  <si>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</si>
  <si>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</si>
  <si>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</si>
  <si>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</si>
  <si>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</si>
  <si>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</si>
  <si>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</si>
  <si>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</si>
  <si>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</si>
  <si>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</si>
  <si>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</si>
  <si>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</si>
  <si>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</si>
  <si>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</si>
  <si>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</si>
  <si>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</si>
  <si>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</si>
  <si>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</si>
  <si>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</si>
  <si>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</si>
  <si>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</si>
  <si>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</si>
  <si>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</si>
  <si>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</si>
  <si>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</si>
  <si>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</si>
  <si>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</si>
  <si>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</si>
  <si>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</si>
  <si>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</si>
  <si>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</si>
  <si>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</si>
  <si>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</si>
  <si>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</si>
  <si>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</si>
  <si>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</si>
  <si>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</si>
  <si>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</si>
  <si>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</si>
  <si>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</si>
  <si>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</si>
  <si>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</si>
  <si>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</si>
  <si>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</si>
  <si>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</si>
  <si>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</si>
  <si>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</si>
  <si>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</si>
  <si>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</si>
  <si>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</si>
  <si>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</si>
  <si>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</si>
  <si>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</si>
  <si>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</si>
  <si>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</si>
  <si>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</si>
  <si>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</si>
  <si>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</si>
  <si>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</si>
  <si>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</si>
  <si>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</si>
  <si>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</si>
  <si>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</si>
  <si>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</si>
  <si>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</si>
  <si>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</si>
  <si>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</si>
  <si>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</si>
  <si>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</si>
  <si>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</si>
  <si>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</si>
  <si>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</si>
  <si>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</si>
  <si>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</si>
  <si>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</si>
  <si>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</si>
  <si>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</si>
  <si>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</si>
  <si>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</si>
  <si>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</si>
  <si>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</si>
  <si>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</si>
  <si>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</si>
  <si>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</si>
  <si>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</si>
  <si>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</si>
  <si>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</si>
  <si>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</si>
  <si>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</si>
  <si>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</si>
  <si>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</si>
  <si>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</si>
  <si>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</si>
  <si>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</si>
  <si>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</si>
  <si>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</si>
  <si>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</si>
  <si>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</si>
  <si>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</si>
  <si>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</si>
  <si>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</si>
  <si>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</si>
  <si>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</si>
  <si>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</si>
  <si>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</si>
  <si>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</si>
  <si>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</si>
  <si>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</si>
  <si>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</si>
  <si>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</si>
  <si>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</si>
  <si>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</si>
  <si>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</si>
  <si>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</si>
  <si>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</si>
  <si>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</si>
  <si>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</si>
  <si>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</si>
  <si>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</si>
  <si>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</si>
  <si>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</si>
  <si>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</si>
  <si>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</si>
  <si>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</si>
  <si>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</si>
  <si>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</si>
  <si>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</si>
  <si>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</si>
  <si>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</si>
  <si>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</si>
  <si>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</si>
  <si>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</si>
  <si>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</si>
  <si>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</si>
  <si>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</si>
  <si>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</si>
  <si>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</si>
  <si>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</si>
  <si>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</si>
  <si>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</si>
  <si>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</si>
  <si>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</si>
  <si>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</si>
  <si>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</si>
  <si>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</si>
  <si>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</si>
  <si>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</si>
  <si>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</si>
  <si>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</si>
  <si>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</si>
  <si>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</si>
  <si>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</si>
  <si>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</si>
  <si>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</si>
  <si>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</si>
  <si>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</si>
  <si>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</si>
  <si>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</si>
  <si>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</si>
  <si>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</si>
  <si>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</si>
  <si>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</si>
  <si>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</si>
  <si>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</si>
  <si>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</si>
  <si>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</si>
  <si>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</si>
  <si>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</si>
  <si>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</si>
  <si>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</si>
  <si>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</si>
  <si>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</si>
  <si>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</si>
  <si>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</si>
  <si>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</si>
  <si>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</si>
  <si>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</si>
  <si>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</si>
  <si>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</si>
  <si>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</si>
  <si>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</si>
  <si>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</si>
  <si>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</si>
  <si>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</si>
  <si>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</si>
  <si>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</si>
  <si>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</si>
  <si>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</si>
  <si>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</si>
  <si>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</si>
  <si>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</si>
  <si>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</si>
  <si>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</si>
  <si>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</si>
  <si>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</si>
  <si>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</si>
  <si>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</si>
  <si>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</si>
  <si>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</si>
  <si>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</si>
  <si>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</si>
  <si>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</si>
  <si>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</si>
  <si>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</si>
  <si>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</si>
  <si>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</si>
  <si>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</si>
  <si>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</si>
  <si>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</si>
  <si>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</si>
  <si>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</si>
  <si>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</si>
  <si>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</si>
  <si>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</si>
  <si>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</si>
  <si>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</si>
  <si>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</si>
  <si>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</si>
  <si>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</si>
  <si>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</si>
  <si>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</si>
  <si>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</si>
  <si>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</si>
  <si>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</si>
  <si>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</si>
  <si>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</si>
  <si>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</si>
  <si>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</si>
  <si>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</si>
  <si>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</si>
  <si>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</si>
  <si>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</si>
  <si>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</si>
  <si>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</si>
  <si>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</si>
  <si>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</si>
  <si>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</si>
  <si>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</si>
  <si>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</si>
  <si>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</si>
  <si>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</si>
  <si>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</si>
  <si>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</si>
  <si>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</si>
  <si>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</si>
  <si>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</si>
  <si>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</si>
  <si>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</si>
  <si>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</si>
  <si>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</si>
  <si>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</si>
  <si>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</si>
  <si>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</si>
  <si>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</si>
  <si>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</si>
  <si>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</si>
  <si>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</si>
  <si>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</si>
  <si>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</si>
  <si>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</si>
  <si>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</si>
  <si>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</si>
  <si>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</si>
  <si>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</si>
  <si>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</si>
  <si>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</si>
  <si>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</si>
  <si>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</si>
  <si>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</si>
  <si>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</si>
  <si>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</si>
  <si>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</si>
  <si>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</si>
  <si>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</si>
  <si>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</si>
  <si>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</si>
  <si>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</si>
  <si>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</si>
  <si>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</si>
  <si>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</si>
  <si>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</si>
  <si>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</si>
  <si>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</si>
  <si>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</si>
  <si>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</si>
  <si>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</si>
  <si>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</si>
  <si>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</si>
  <si>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</si>
  <si>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</si>
  <si>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</si>
  <si>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</si>
  <si>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</si>
  <si>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</si>
  <si>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</si>
  <si>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</si>
  <si>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</si>
  <si>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</si>
  <si>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</si>
  <si>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</si>
  <si>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</si>
  <si>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</si>
  <si>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</si>
  <si>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</si>
  <si>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</si>
  <si>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</si>
  <si>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</si>
  <si>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</si>
  <si>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</si>
  <si>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</si>
  <si>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</si>
  <si>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</si>
  <si>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</si>
  <si>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</si>
  <si>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</si>
  <si>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</si>
  <si>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</si>
  <si>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</si>
  <si>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</si>
  <si>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</si>
  <si>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</si>
  <si>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</si>
  <si>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</si>
  <si>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</si>
  <si>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</si>
  <si>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</si>
  <si>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</si>
  <si>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</si>
  <si>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</si>
  <si>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</si>
  <si>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</si>
  <si>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</si>
  <si>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</si>
  <si>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</si>
  <si>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</si>
  <si>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</si>
  <si>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</si>
  <si>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</si>
  <si>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</si>
  <si>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</si>
  <si>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</si>
  <si>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</si>
  <si>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</si>
  <si>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</si>
  <si>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</si>
  <si>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</si>
  <si>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</si>
  <si>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</si>
  <si>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</si>
  <si>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</si>
  <si>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</si>
  <si>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</si>
  <si>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</si>
  <si>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</si>
  <si>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</si>
  <si>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</si>
  <si>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</si>
  <si>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</si>
  <si>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</si>
  <si>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</si>
  <si>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</si>
  <si>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</si>
  <si>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</si>
  <si>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</si>
  <si>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</si>
  <si>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</si>
  <si>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</si>
  <si>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</si>
  <si>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</si>
  <si>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</si>
  <si>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</si>
  <si>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</si>
  <si>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</si>
  <si>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</si>
  <si>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</si>
  <si>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</si>
  <si>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</si>
  <si>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</si>
  <si>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</si>
  <si>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</si>
  <si>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</si>
  <si>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</si>
  <si>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</si>
  <si>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</si>
  <si>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</si>
  <si>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</si>
  <si>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</si>
  <si>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</si>
  <si>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</si>
  <si>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</si>
  <si>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</si>
  <si>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</si>
  <si>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</si>
  <si>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</si>
  <si>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</si>
  <si>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</si>
  <si>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</si>
  <si>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</si>
  <si>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</si>
  <si>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</si>
  <si>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</si>
  <si>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</si>
  <si>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</si>
  <si>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</si>
  <si>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</si>
  <si>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</si>
  <si>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</si>
  <si>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</si>
  <si>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</si>
  <si>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</si>
  <si>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</si>
  <si>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</si>
  <si>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</si>
  <si>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</si>
  <si>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</si>
  <si>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</si>
  <si>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</si>
  <si>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</si>
  <si>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</si>
  <si>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</si>
  <si>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</si>
  <si>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</si>
  <si>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</si>
  <si>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</si>
  <si>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</si>
  <si>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</si>
  <si>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</si>
  <si>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</si>
  <si>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</si>
  <si>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</si>
  <si>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</si>
  <si>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</si>
  <si>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</si>
  <si>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</si>
  <si>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</si>
  <si>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</si>
  <si>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</si>
  <si>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</si>
  <si>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</si>
  <si>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</si>
  <si>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</si>
  <si>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</si>
  <si>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</si>
  <si>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</si>
  <si>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</si>
  <si>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</si>
  <si>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</si>
  <si>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</si>
  <si>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</si>
  <si>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</si>
  <si>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</si>
  <si>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</si>
  <si>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</si>
  <si>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</si>
  <si>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</si>
  <si>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</si>
  <si>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</si>
  <si>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</si>
  <si>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</si>
  <si>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</si>
  <si>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</si>
  <si>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</si>
  <si>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</si>
  <si>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</si>
  <si>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</si>
  <si>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</si>
  <si>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</si>
  <si>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</si>
  <si>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</si>
  <si>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</si>
  <si>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</si>
  <si>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</si>
  <si>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</si>
  <si>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</si>
  <si>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</si>
  <si>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</si>
  <si>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</si>
  <si>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</si>
  <si>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</si>
  <si>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</si>
  <si>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</si>
  <si>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</si>
  <si>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</si>
  <si>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</si>
  <si>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</si>
  <si>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</si>
  <si>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</si>
  <si>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</si>
  <si>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</si>
  <si>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</si>
  <si>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</si>
  <si>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</si>
  <si>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</si>
  <si>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</si>
  <si>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</si>
  <si>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</si>
  <si>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</si>
  <si>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</si>
  <si>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</si>
  <si>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</si>
  <si>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</si>
  <si>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</si>
  <si>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</si>
  <si>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</si>
  <si>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</si>
  <si>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</si>
  <si>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</si>
  <si>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</si>
  <si>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</si>
  <si>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</si>
  <si>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</si>
  <si>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</si>
  <si>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</si>
  <si>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</si>
  <si>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</si>
  <si>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</si>
  <si>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</si>
  <si>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</si>
  <si>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</si>
  <si>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</si>
  <si>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</si>
  <si>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</si>
  <si>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</si>
  <si>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</si>
  <si>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</si>
  <si>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</si>
  <si>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</si>
  <si>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</si>
  <si>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</si>
  <si>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</si>
  <si>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</si>
  <si>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</si>
  <si>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</si>
  <si>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</si>
  <si>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</si>
  <si>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</si>
  <si>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</si>
  <si>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</si>
  <si>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</si>
  <si>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</si>
  <si>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</si>
  <si>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</si>
  <si>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</si>
  <si>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</si>
  <si>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</si>
  <si>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</si>
  <si>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</si>
  <si>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</si>
  <si>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</si>
  <si>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</si>
  <si>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</si>
  <si>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</si>
  <si>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</si>
  <si>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</si>
  <si>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</si>
  <si>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</si>
  <si>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</si>
  <si>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</si>
  <si>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</si>
  <si>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</si>
  <si>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</si>
  <si>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</si>
  <si>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</si>
  <si>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</si>
  <si>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</si>
  <si>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</si>
  <si>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</si>
  <si>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</si>
  <si>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</si>
  <si>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</si>
  <si>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</si>
  <si>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</si>
  <si>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</si>
  <si>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</si>
  <si>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</si>
  <si>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</si>
  <si>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</si>
  <si>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</si>
  <si>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</si>
  <si>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</si>
  <si>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</si>
  <si>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</si>
  <si>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</si>
  <si>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</si>
  <si>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</si>
  <si>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</si>
  <si>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</si>
  <si>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</si>
  <si>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</si>
  <si>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</si>
  <si>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</si>
  <si>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</si>
  <si>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</si>
  <si>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</si>
  <si>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</si>
  <si>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</si>
  <si>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</si>
  <si>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</si>
  <si>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</si>
  <si>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</si>
  <si>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</si>
  <si>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</si>
  <si>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</si>
  <si>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</si>
  <si>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</si>
  <si>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</si>
  <si>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</si>
  <si>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</si>
  <si>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</si>
  <si>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</si>
  <si>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</si>
  <si>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</si>
  <si>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</si>
  <si>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</si>
  <si>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</si>
  <si>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</si>
  <si>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</si>
  <si>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</si>
  <si>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</si>
  <si>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</si>
  <si>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</si>
  <si>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</si>
  <si>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</si>
  <si>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</si>
  <si>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</si>
  <si>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</si>
  <si>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</si>
  <si>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</si>
  <si>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</si>
  <si>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</si>
  <si>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</si>
  <si>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</si>
  <si>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</si>
  <si>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</si>
  <si>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</si>
  <si>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</si>
  <si>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</si>
  <si>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</si>
  <si>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</si>
  <si>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</si>
  <si>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</si>
  <si>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</si>
  <si>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</si>
  <si>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</si>
  <si>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</si>
  <si>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</si>
  <si>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</si>
  <si>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</si>
  <si>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</si>
  <si>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</si>
  <si>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</si>
  <si>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</si>
  <si>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</si>
  <si>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</si>
  <si>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</si>
  <si>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</si>
  <si>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</si>
  <si>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</si>
  <si>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</si>
  <si>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</si>
  <si>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</si>
  <si>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</si>
  <si>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</si>
  <si>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</si>
  <si>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</si>
  <si>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</si>
  <si>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</si>
  <si>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</si>
  <si>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</si>
  <si>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</si>
  <si>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</si>
  <si>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</si>
  <si>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</si>
  <si>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</si>
  <si>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</si>
  <si>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</si>
  <si>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</si>
  <si>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</si>
  <si>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</si>
  <si>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</si>
  <si>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</si>
  <si>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</si>
  <si>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</si>
  <si>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</si>
  <si>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</si>
  <si>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</si>
  <si>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</si>
  <si>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</si>
  <si>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</si>
  <si>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</si>
  <si>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</si>
  <si>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</si>
  <si>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</si>
  <si>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</si>
  <si>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</si>
  <si>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</si>
  <si>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</si>
  <si>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</si>
  <si>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</si>
  <si>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</si>
  <si>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</si>
  <si>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</si>
  <si>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</si>
  <si>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</si>
  <si>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</si>
  <si>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</si>
  <si>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</si>
  <si>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</si>
  <si>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</si>
  <si>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</si>
  <si>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</si>
  <si>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</si>
  <si>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</si>
  <si>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</si>
  <si>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</si>
  <si>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</si>
  <si>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</si>
  <si>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</si>
  <si>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</si>
  <si>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</si>
  <si>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</si>
  <si>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</si>
  <si>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</si>
  <si>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</si>
  <si>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</si>
  <si>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</si>
  <si>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</si>
  <si>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</si>
  <si>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</si>
  <si>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</si>
  <si>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</si>
  <si>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</si>
  <si>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</si>
  <si>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</si>
  <si>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</si>
  <si>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</si>
  <si>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</si>
  <si>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</si>
  <si>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</si>
  <si>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</si>
  <si>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</si>
  <si>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</si>
  <si>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</si>
  <si>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</si>
  <si>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</si>
  <si>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</si>
  <si>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</si>
  <si>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</si>
  <si>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</si>
  <si>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</si>
  <si>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</si>
  <si>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</si>
  <si>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</si>
  <si>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</si>
  <si>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</si>
  <si>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</si>
  <si>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</si>
  <si>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</si>
  <si>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</si>
  <si>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</si>
  <si>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</si>
  <si>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</si>
  <si>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</si>
  <si>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</si>
  <si>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</si>
  <si>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</si>
  <si>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</si>
  <si>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</si>
  <si>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</si>
  <si>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</si>
  <si>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</si>
  <si>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</si>
  <si>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</si>
  <si>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</si>
  <si>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</si>
  <si>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</si>
  <si>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</si>
  <si>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</si>
  <si>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</si>
  <si>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</si>
  <si>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</si>
  <si>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</si>
  <si>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</si>
  <si>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</si>
  <si>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</si>
  <si>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</si>
  <si>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</si>
  <si>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</si>
  <si>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</si>
  <si>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</si>
  <si>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</si>
  <si>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</si>
  <si>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</si>
  <si>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</si>
  <si>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</si>
  <si>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</si>
  <si>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</si>
  <si>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</si>
  <si>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</si>
  <si>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</si>
  <si>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</si>
  <si>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</si>
  <si>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</si>
  <si>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</si>
  <si>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</si>
  <si>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</si>
  <si>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</si>
  <si>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</si>
  <si>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</si>
  <si>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</si>
  <si>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</si>
  <si>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</si>
  <si>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</si>
  <si>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</si>
  <si>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</si>
  <si>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</si>
  <si>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</si>
  <si>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</si>
  <si>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</si>
  <si>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</si>
  <si>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</si>
  <si>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</si>
  <si>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</si>
  <si>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</si>
  <si>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</si>
  <si>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</si>
  <si>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</si>
  <si>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</si>
  <si>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</si>
  <si>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</si>
  <si>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</si>
  <si>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</si>
  <si>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</si>
  <si>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</si>
  <si>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</si>
  <si>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</si>
  <si>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</si>
  <si>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</si>
  <si>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</si>
  <si>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</si>
  <si>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</si>
  <si>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</si>
  <si>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</si>
  <si>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</si>
  <si>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</si>
  <si>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</si>
  <si>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</si>
  <si>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</si>
  <si>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</si>
  <si>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</si>
  <si>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</si>
  <si>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</si>
  <si>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</si>
  <si>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</si>
  <si>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</si>
  <si>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</si>
  <si>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</si>
  <si>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</si>
  <si>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</si>
  <si>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</si>
  <si>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</si>
  <si>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</si>
  <si>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</si>
  <si>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</si>
  <si>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</si>
  <si>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</si>
  <si>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</si>
  <si>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</si>
  <si>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</si>
  <si>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</si>
  <si>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</si>
  <si>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</si>
  <si>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</si>
  <si>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</si>
  <si>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</si>
  <si>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</si>
  <si>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</si>
  <si>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</si>
  <si>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</si>
  <si>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</si>
  <si>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</si>
  <si>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</si>
  <si>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</si>
  <si>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</si>
  <si>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</si>
  <si>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</si>
  <si>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</si>
  <si>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</si>
  <si>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</si>
  <si>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</si>
  <si>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</si>
  <si>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</si>
  <si>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</si>
  <si>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</si>
  <si>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</si>
  <si>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</si>
  <si>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</si>
  <si>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</si>
  <si>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</si>
  <si>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</si>
  <si>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</si>
  <si>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</si>
  <si>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</si>
  <si>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</si>
  <si>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</si>
  <si>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</si>
  <si>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</si>
  <si>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</si>
  <si>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</si>
  <si>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</si>
  <si>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</si>
  <si>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</si>
  <si>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</si>
  <si>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</si>
  <si>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</si>
  <si>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</si>
  <si>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</si>
  <si>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</si>
  <si>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</si>
  <si>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</si>
  <si>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</si>
  <si>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</si>
  <si>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</si>
  <si>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</si>
  <si>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</si>
  <si>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</si>
  <si>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</si>
  <si>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</si>
  <si>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</si>
  <si>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</si>
  <si>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</si>
  <si>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</si>
  <si>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</si>
  <si>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</si>
  <si>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</si>
  <si>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</si>
  <si>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</si>
  <si>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</si>
  <si>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</si>
  <si>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</si>
  <si>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</si>
  <si>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</si>
  <si>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</si>
  <si>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</si>
  <si>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</si>
  <si>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</si>
  <si>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</si>
  <si>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</si>
  <si>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</si>
  <si>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</si>
  <si>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</si>
  <si>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</si>
  <si>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</si>
  <si>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</si>
  <si>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</si>
  <si>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</si>
  <si>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</si>
  <si>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</si>
  <si>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</si>
  <si>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</si>
  <si>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</si>
  <si>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</si>
  <si>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</si>
  <si>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</si>
  <si>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</si>
  <si>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</si>
  <si>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</si>
  <si>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</si>
  <si>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</si>
  <si>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</si>
  <si>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</si>
  <si>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</si>
  <si>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</si>
  <si>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</si>
  <si>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</si>
  <si>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</si>
  <si>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</si>
  <si>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</si>
  <si>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</si>
  <si>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</si>
  <si>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</si>
  <si>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</si>
  <si>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</si>
  <si>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</si>
  <si>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</si>
  <si>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</si>
  <si>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</si>
  <si>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</si>
  <si>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</si>
  <si>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</si>
  <si>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</si>
  <si>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</si>
  <si>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</si>
  <si>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</si>
  <si>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</si>
  <si>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</si>
  <si>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</si>
  <si>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</si>
  <si>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</si>
  <si>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</si>
  <si>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</si>
  <si>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</si>
  <si>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</si>
  <si>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</si>
  <si>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</si>
  <si>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</si>
  <si>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</si>
  <si>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</si>
  <si>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</si>
  <si>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</si>
  <si>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</si>
  <si>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</si>
  <si>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</si>
  <si>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</si>
  <si>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</si>
  <si>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</si>
  <si>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</si>
  <si>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</si>
  <si>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</si>
  <si>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</si>
  <si>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</si>
  <si>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</si>
  <si>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</si>
  <si>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</si>
  <si>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</si>
  <si>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</si>
  <si>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</si>
  <si>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</si>
  <si>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</si>
  <si>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</si>
  <si>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</si>
  <si>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</si>
  <si>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</si>
  <si>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</si>
  <si>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</si>
  <si>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</si>
  <si>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</si>
  <si>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</si>
  <si>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</si>
  <si>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</si>
  <si>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</si>
  <si>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</si>
  <si>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</si>
  <si>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</si>
  <si>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</si>
  <si>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</si>
  <si>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</si>
  <si>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</si>
  <si>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</si>
  <si>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</si>
  <si>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</si>
  <si>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</si>
  <si>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</si>
  <si>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</si>
  <si>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</si>
  <si>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</si>
  <si>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</si>
  <si>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</si>
  <si>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</si>
  <si>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</si>
  <si>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</si>
  <si>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</si>
  <si>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</si>
  <si>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</si>
  <si>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</si>
  <si>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</si>
  <si>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</si>
  <si>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</si>
  <si>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</si>
  <si>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</si>
  <si>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</si>
  <si>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</si>
  <si>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</si>
  <si>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</si>
  <si>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</si>
  <si>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</si>
  <si>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</si>
  <si>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</si>
  <si>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</si>
  <si>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</si>
  <si>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</si>
  <si>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</si>
  <si>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</si>
  <si>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</si>
  <si>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</si>
  <si>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</si>
  <si>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</si>
  <si>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</si>
  <si>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</si>
  <si>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</si>
  <si>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</si>
  <si>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</si>
  <si>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</si>
  <si>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</si>
  <si>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</si>
  <si>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</si>
  <si>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</si>
  <si>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</si>
  <si>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</si>
  <si>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</si>
  <si>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</si>
  <si>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</si>
  <si>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</si>
  <si>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</si>
  <si>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</si>
  <si>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</si>
  <si>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</si>
  <si>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</si>
  <si>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</si>
  <si>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</si>
  <si>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</si>
  <si>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</si>
  <si>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</si>
  <si>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</si>
  <si>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</si>
  <si>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</si>
  <si>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</si>
  <si>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</si>
  <si>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</si>
  <si>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</si>
  <si>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</si>
  <si>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</si>
  <si>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</si>
  <si>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</si>
  <si>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</si>
  <si>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</si>
  <si>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</si>
  <si>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</si>
  <si>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</si>
  <si>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</si>
  <si>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</si>
  <si>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</si>
  <si>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</si>
  <si>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</si>
  <si>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</si>
  <si>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</si>
  <si>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</si>
  <si>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</si>
  <si>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</si>
  <si>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</si>
  <si>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</si>
  <si>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</si>
  <si>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</si>
  <si>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</si>
  <si>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</si>
  <si>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</si>
  <si>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</si>
  <si>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</si>
  <si>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</si>
  <si>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</si>
  <si>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</si>
  <si>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</si>
  <si>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</si>
  <si>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</si>
  <si>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</si>
  <si>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</si>
  <si>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</si>
  <si>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</si>
  <si>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</si>
  <si>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</si>
  <si>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</si>
  <si>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</si>
  <si>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</si>
  <si>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</si>
  <si>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</si>
  <si>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</si>
  <si>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</si>
  <si>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</si>
  <si>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</si>
  <si>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</si>
  <si>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</si>
  <si>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</si>
  <si>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</si>
  <si>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</si>
  <si>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</si>
  <si>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</si>
  <si>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</si>
  <si>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</si>
  <si>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</si>
  <si>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</si>
  <si>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</si>
  <si>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</si>
  <si>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</si>
  <si>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</si>
  <si>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</si>
  <si>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</si>
  <si>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</si>
  <si>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</si>
  <si>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</si>
  <si>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</si>
  <si>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</si>
  <si>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</si>
  <si>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</si>
  <si>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</si>
  <si>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</si>
  <si>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</si>
  <si>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</si>
  <si>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</si>
  <si>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</si>
  <si>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</si>
  <si>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</si>
  <si>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</si>
  <si>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</si>
  <si>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</si>
  <si>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</si>
  <si>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</si>
  <si>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</si>
  <si>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</si>
  <si>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</si>
  <si>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</si>
  <si>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</si>
  <si>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</si>
  <si>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</si>
  <si>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</si>
  <si>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</si>
  <si>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</si>
  <si>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</si>
  <si>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</si>
  <si>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</si>
  <si>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</si>
  <si>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</si>
  <si>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</si>
  <si>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</si>
  <si>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</si>
  <si>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</si>
  <si>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</si>
  <si>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</si>
  <si>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</si>
  <si>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</si>
  <si>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</si>
  <si>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</si>
  <si>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</si>
  <si>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</si>
  <si>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</si>
  <si>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</si>
  <si>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</si>
  <si>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</si>
  <si>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</si>
  <si>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</si>
  <si>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</si>
  <si>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</si>
  <si>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</si>
  <si>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</si>
  <si>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</si>
  <si>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</si>
  <si>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</si>
  <si>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</si>
  <si>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</si>
  <si>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</si>
  <si>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</si>
  <si>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</si>
  <si>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</si>
  <si>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</si>
  <si>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</si>
  <si>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</si>
  <si>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</si>
  <si>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</si>
  <si>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</si>
  <si>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</si>
  <si>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</si>
  <si>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</si>
  <si>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</si>
  <si>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</si>
  <si>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</si>
  <si>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</si>
  <si>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</si>
  <si>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</si>
  <si>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</si>
  <si>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</si>
  <si>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</si>
  <si>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</si>
  <si>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</si>
  <si>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</si>
  <si>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</si>
  <si>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</si>
  <si>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</si>
  <si>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</si>
  <si>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</si>
  <si>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</si>
  <si>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</si>
  <si>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</si>
  <si>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</si>
  <si>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</si>
  <si>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</si>
  <si>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</si>
  <si>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</si>
  <si>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</si>
  <si>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</si>
  <si>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</si>
  <si>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</si>
  <si>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</si>
  <si>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</si>
  <si>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</si>
  <si>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</si>
  <si>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</si>
  <si>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</si>
  <si>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</si>
  <si>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</si>
  <si>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</si>
  <si>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</si>
  <si>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</si>
  <si>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</si>
  <si>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</si>
  <si>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</si>
  <si>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</si>
  <si>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</si>
  <si>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</si>
  <si>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</si>
  <si>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</si>
  <si>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</si>
  <si>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</si>
  <si>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</si>
  <si>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</si>
  <si>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</si>
  <si>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</si>
  <si>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</si>
  <si>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</si>
  <si>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</si>
  <si>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</si>
  <si>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</si>
  <si>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</si>
  <si>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</si>
  <si>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</si>
  <si>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</si>
  <si>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</si>
  <si>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</si>
  <si>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</si>
  <si>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</si>
  <si>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</si>
  <si>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</si>
  <si>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</si>
  <si>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</si>
  <si>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</si>
  <si>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</si>
  <si>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</si>
  <si>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</si>
  <si>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</si>
  <si>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</si>
  <si>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</si>
  <si>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</si>
  <si>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</si>
  <si>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</si>
  <si>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</si>
  <si>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</si>
  <si>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</si>
  <si>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</si>
  <si>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</si>
  <si>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</si>
  <si>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</si>
  <si>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</si>
  <si>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</si>
  <si>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</si>
  <si>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</si>
  <si>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</si>
  <si>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</si>
  <si>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</si>
  <si>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</si>
  <si>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</si>
  <si>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</si>
  <si>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</si>
  <si>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</si>
  <si>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</si>
  <si>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</si>
  <si>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</si>
  <si>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</si>
  <si>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</si>
  <si>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</si>
  <si>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</si>
  <si>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</si>
  <si>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</si>
  <si>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</si>
  <si>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</si>
  <si>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</si>
  <si>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</si>
  <si>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</si>
  <si>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</si>
  <si>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</si>
  <si>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</si>
  <si>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</si>
  <si>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</si>
  <si>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</si>
  <si>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</si>
  <si>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</si>
  <si>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</si>
  <si>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</si>
  <si>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</si>
  <si>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</si>
  <si>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</si>
  <si>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</si>
  <si>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</si>
  <si>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</si>
  <si>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</si>
  <si>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</si>
  <si>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</si>
  <si>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</si>
  <si>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</si>
  <si>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</si>
  <si>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</si>
  <si>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</si>
  <si>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</si>
  <si>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</si>
  <si>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</si>
  <si>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</si>
  <si>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</si>
  <si>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</si>
  <si>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</si>
  <si>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</si>
  <si>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</si>
  <si>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</si>
  <si>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</si>
  <si>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</si>
  <si>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</si>
  <si>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</si>
  <si>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</si>
  <si>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</si>
  <si>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</si>
  <si>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</si>
  <si>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</si>
  <si>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</si>
  <si>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</si>
  <si>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</si>
  <si>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</si>
  <si>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</si>
  <si>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</si>
  <si>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</si>
  <si>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</si>
  <si>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</si>
  <si>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</si>
  <si>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</si>
  <si>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</si>
  <si>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</si>
  <si>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</si>
  <si>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</si>
  <si>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</si>
  <si>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</si>
  <si>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</si>
  <si>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</si>
  <si>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</si>
  <si>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</si>
  <si>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</si>
  <si>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</si>
  <si>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</si>
  <si>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</si>
  <si>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</si>
  <si>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</si>
  <si>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</si>
  <si>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</si>
  <si>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</si>
  <si>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</si>
  <si>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</si>
  <si>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</si>
  <si>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</si>
  <si>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</si>
  <si>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</si>
  <si>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</si>
  <si>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</si>
  <si>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</si>
  <si>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</si>
  <si>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</si>
  <si>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</si>
  <si>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</si>
  <si>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</si>
  <si>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</si>
  <si>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</si>
  <si>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</si>
  <si>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</si>
  <si>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</si>
  <si>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</si>
  <si>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</si>
  <si>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</si>
  <si>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</si>
  <si>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</si>
  <si>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</si>
  <si>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</si>
  <si>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</si>
  <si>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</si>
  <si>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</si>
  <si>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</si>
  <si>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</si>
  <si>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</si>
  <si>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</si>
  <si>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</si>
  <si>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</si>
  <si>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</si>
  <si>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</si>
  <si>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</si>
  <si>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</si>
  <si>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</si>
  <si>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</si>
  <si>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</si>
  <si>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</si>
  <si>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</si>
  <si>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</si>
  <si>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</si>
  <si>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</si>
  <si>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</si>
  <si>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</si>
  <si>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</si>
  <si>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</si>
  <si>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</si>
  <si>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</si>
  <si>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</si>
  <si>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</si>
  <si>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</si>
  <si>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</si>
  <si>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</si>
  <si>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</si>
  <si>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</si>
  <si>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</si>
  <si>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</si>
  <si>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</si>
  <si>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</si>
  <si>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</si>
  <si>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</si>
  <si>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</si>
  <si>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</si>
  <si>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</si>
  <si>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</si>
  <si>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</si>
  <si>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</si>
  <si>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</si>
  <si>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</si>
  <si>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</si>
  <si>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</si>
  <si>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</si>
  <si>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</si>
  <si>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</si>
  <si>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</si>
  <si>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</si>
  <si>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</si>
  <si>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</si>
  <si>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</si>
  <si>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</si>
  <si>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</si>
  <si>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</si>
  <si>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</si>
  <si>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</si>
  <si>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</si>
  <si>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</si>
  <si>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</si>
  <si>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</si>
  <si>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</si>
  <si>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</si>
  <si>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</si>
  <si>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</si>
  <si>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</si>
  <si>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</si>
  <si>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</si>
  <si>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</si>
  <si>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</si>
  <si>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</si>
  <si>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</si>
  <si>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</si>
  <si>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</si>
  <si>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</si>
  <si>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</si>
  <si>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</si>
  <si>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</si>
  <si>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</si>
  <si>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</si>
  <si>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</si>
  <si>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</si>
  <si>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</si>
  <si>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</si>
  <si>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</si>
  <si>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</si>
  <si>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</si>
  <si>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</si>
  <si>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</si>
  <si>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</si>
  <si>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</si>
  <si>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</si>
  <si>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</si>
  <si>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</si>
  <si>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</si>
  <si>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</si>
  <si>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</si>
  <si>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</si>
  <si>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</si>
  <si>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</si>
  <si>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</si>
  <si>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</si>
  <si>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</si>
  <si>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</si>
  <si>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</si>
  <si>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</si>
  <si>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</si>
  <si>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</si>
  <si>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</si>
  <si>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</si>
  <si>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</si>
  <si>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</si>
  <si>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</si>
  <si>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</si>
  <si>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</si>
  <si>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</si>
  <si>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</si>
  <si>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</si>
  <si>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</si>
  <si>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</si>
  <si>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</si>
  <si>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</si>
  <si>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</si>
  <si>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</si>
  <si>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</si>
  <si>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</si>
  <si>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</si>
  <si>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</si>
  <si>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</si>
  <si>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</si>
  <si>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</si>
  <si>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</si>
  <si>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</si>
  <si>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</si>
  <si>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</si>
  <si>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</si>
  <si>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</si>
  <si>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</si>
  <si>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</si>
  <si>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</si>
  <si>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</si>
  <si>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</si>
  <si>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</si>
  <si>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</si>
  <si>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</si>
  <si>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</si>
  <si>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</si>
  <si>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</si>
  <si>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</si>
  <si>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</si>
  <si>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</si>
  <si>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</si>
  <si>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</si>
  <si>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</si>
  <si>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</si>
  <si>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</si>
  <si>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</si>
  <si>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</si>
  <si>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</si>
  <si>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</si>
  <si>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</si>
  <si>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</si>
  <si>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</si>
  <si>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</si>
  <si>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</si>
  <si>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</si>
  <si>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</si>
  <si>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</si>
  <si>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</si>
  <si>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</si>
  <si>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</si>
  <si>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</si>
  <si>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</si>
  <si>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</si>
  <si>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</si>
  <si>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</si>
  <si>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</si>
  <si>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</si>
  <si>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</si>
  <si>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</si>
  <si>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</si>
  <si>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</si>
  <si>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</si>
  <si>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</si>
  <si>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</si>
  <si>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</si>
  <si>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</si>
  <si>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</si>
  <si>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</si>
  <si>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</si>
  <si>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</si>
  <si>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</si>
  <si>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</si>
  <si>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</si>
  <si>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</si>
  <si>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</si>
  <si>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</si>
  <si>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</si>
  <si>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</si>
  <si>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</si>
  <si>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</si>
  <si>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</si>
  <si>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</si>
  <si>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</si>
  <si>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</si>
  <si>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</si>
  <si>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</si>
  <si>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</si>
  <si>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</si>
  <si>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</si>
  <si>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</si>
  <si>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</si>
  <si>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</si>
  <si>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</si>
  <si>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</si>
  <si>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</si>
  <si>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</si>
  <si>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</si>
  <si>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</si>
  <si>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</si>
  <si>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</si>
  <si>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</si>
  <si>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</si>
  <si>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</si>
  <si>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</si>
  <si>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</si>
  <si>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</si>
  <si>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</si>
  <si>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</si>
  <si>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</si>
  <si>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</si>
  <si>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</si>
  <si>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</si>
  <si>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</si>
  <si>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</si>
  <si>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</si>
  <si>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</si>
  <si>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</si>
  <si>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</si>
  <si>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</si>
  <si>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</si>
  <si>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</si>
  <si>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</si>
  <si>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</si>
  <si>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</si>
  <si>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</si>
  <si>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</si>
  <si>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</si>
  <si>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</si>
  <si>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</si>
  <si>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</si>
  <si>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</si>
  <si>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</si>
  <si>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</si>
  <si>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</si>
  <si>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</si>
  <si>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</si>
  <si>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</si>
  <si>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</si>
  <si>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</si>
  <si>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</si>
  <si>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</si>
  <si>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</si>
  <si>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</si>
  <si>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</si>
  <si>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</si>
  <si>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</si>
  <si>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</si>
  <si>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</si>
  <si>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</si>
  <si>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</si>
  <si>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</si>
  <si>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</si>
  <si>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</si>
  <si>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</si>
  <si>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</si>
  <si>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</si>
  <si>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</si>
  <si>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</si>
  <si>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</si>
  <si>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</si>
  <si>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</si>
  <si>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</si>
  <si>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</si>
  <si>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</si>
  <si>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</si>
  <si>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</si>
  <si>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</si>
  <si>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</si>
  <si>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</si>
  <si>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</si>
  <si>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</si>
  <si>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</si>
  <si>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</si>
  <si>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</si>
  <si>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</si>
  <si>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</si>
  <si>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</si>
  <si>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</si>
  <si>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</si>
  <si>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</si>
  <si>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</si>
  <si>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</si>
  <si>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</si>
  <si>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</si>
  <si>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</si>
  <si>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</si>
  <si>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</si>
  <si>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</si>
  <si>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</si>
  <si>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</si>
  <si>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</si>
  <si>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</si>
  <si>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</si>
  <si>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</si>
  <si>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</si>
  <si>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</si>
  <si>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</si>
  <si>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</si>
  <si>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</si>
  <si>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</si>
  <si>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</si>
  <si>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</si>
  <si>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</si>
  <si>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</si>
  <si>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</si>
  <si>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</si>
  <si>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</si>
  <si>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</si>
  <si>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</si>
  <si>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</si>
  <si>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</si>
  <si>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</si>
  <si>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</si>
  <si>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</si>
  <si>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</si>
  <si>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</si>
  <si>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</si>
  <si>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</si>
  <si>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</si>
  <si>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</si>
  <si>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</si>
  <si>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</si>
  <si>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</si>
  <si>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</si>
  <si>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</si>
  <si>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</si>
  <si>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</si>
  <si>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</si>
  <si>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</si>
  <si>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</si>
  <si>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</si>
  <si>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</si>
  <si>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</si>
  <si>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</si>
  <si>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</si>
  <si>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</si>
  <si>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</si>
  <si>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</si>
  <si>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</si>
  <si>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</si>
  <si>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</si>
  <si>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</si>
  <si>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</si>
  <si>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</si>
  <si>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</si>
  <si>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</si>
  <si>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</si>
  <si>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</si>
  <si>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</si>
  <si>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</si>
  <si>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</si>
  <si>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</si>
  <si>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</si>
  <si>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</si>
  <si>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</si>
  <si>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</si>
  <si>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</si>
  <si>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</si>
  <si>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</si>
  <si>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</si>
  <si>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</si>
  <si>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</si>
  <si>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</si>
  <si>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</si>
  <si>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</si>
  <si>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</si>
  <si>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</si>
  <si>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</si>
  <si>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</si>
  <si>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</si>
  <si>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</si>
  <si>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</si>
  <si>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</si>
  <si>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</si>
  <si>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</si>
  <si>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</si>
  <si>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</si>
  <si>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</si>
  <si>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</si>
  <si>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</si>
  <si>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</si>
  <si>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</si>
  <si>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</si>
  <si>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</si>
  <si>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</si>
  <si>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</si>
  <si>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</si>
  <si>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</si>
  <si>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</si>
  <si>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</si>
  <si>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</si>
  <si>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</si>
  <si>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</si>
  <si>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</si>
  <si>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</si>
  <si>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</si>
  <si>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</si>
  <si>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</si>
  <si>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</si>
  <si>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</si>
  <si>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</si>
  <si>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</si>
  <si>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</si>
  <si>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</si>
  <si>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</si>
  <si>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</si>
  <si>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</si>
  <si>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</si>
  <si>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</si>
  <si>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</si>
  <si>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</si>
  <si>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</si>
  <si>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</si>
  <si>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</si>
  <si>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</si>
  <si>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</si>
  <si>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</si>
  <si>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</si>
  <si>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</si>
  <si>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</si>
  <si>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</si>
  <si>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</si>
  <si>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</si>
  <si>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</si>
  <si>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</si>
  <si>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</si>
  <si>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</si>
  <si>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</si>
  <si>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</si>
  <si>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</si>
  <si>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</si>
  <si>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</si>
  <si>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</si>
  <si>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</si>
  <si>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</si>
  <si>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</si>
  <si>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</si>
  <si>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</si>
  <si>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</si>
  <si>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</si>
  <si>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</si>
  <si>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</si>
  <si>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</si>
  <si>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</si>
  <si>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</si>
  <si>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</si>
  <si>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</si>
  <si>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</si>
  <si>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</si>
  <si>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</si>
  <si>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</si>
  <si>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</si>
  <si>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</si>
  <si>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</si>
  <si>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</si>
  <si>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</si>
  <si>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</si>
  <si>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</si>
  <si>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</si>
  <si>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</si>
  <si>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</si>
  <si>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</si>
  <si>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</si>
  <si>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</si>
  <si>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</si>
  <si>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</si>
  <si>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</si>
  <si>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</si>
  <si>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</si>
  <si>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</si>
  <si>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</si>
  <si>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</si>
  <si>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</si>
  <si>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</si>
  <si>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</si>
  <si>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</si>
  <si>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</si>
  <si>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</si>
  <si>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</si>
  <si>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</si>
  <si>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</si>
  <si>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</si>
  <si>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</si>
  <si>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</si>
  <si>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</si>
  <si>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</si>
  <si>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</si>
  <si>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</si>
  <si>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</si>
  <si>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</si>
  <si>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</si>
  <si>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</si>
  <si>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</si>
  <si>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</si>
  <si>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</si>
  <si>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</si>
  <si>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</si>
  <si>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</si>
  <si>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</si>
  <si>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</si>
  <si>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</si>
  <si>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</si>
  <si>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</si>
  <si>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</si>
  <si>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</si>
  <si>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</si>
  <si>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</si>
  <si>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</si>
  <si>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</si>
  <si>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</si>
  <si>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</si>
  <si>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</si>
  <si>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</si>
  <si>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</si>
  <si>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</si>
  <si>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</si>
  <si>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</si>
  <si>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</si>
  <si>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</si>
  <si>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</si>
  <si>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</si>
  <si>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</si>
  <si>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</si>
  <si>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</si>
  <si>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</si>
  <si>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</si>
  <si>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</si>
  <si>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</si>
  <si>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</si>
  <si>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</si>
  <si>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</si>
  <si>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</si>
  <si>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</si>
  <si>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</si>
  <si>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</si>
  <si>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</si>
  <si>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</si>
  <si>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</si>
  <si>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</si>
  <si>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</si>
  <si>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</si>
  <si>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</si>
  <si>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</si>
  <si>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</si>
  <si>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</si>
  <si>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</si>
  <si>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</si>
  <si>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</si>
  <si>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</si>
  <si>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</si>
  <si>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</si>
  <si>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</si>
  <si>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</si>
  <si>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</si>
  <si>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</si>
  <si>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</si>
  <si>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</si>
  <si>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</si>
  <si>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</si>
  <si>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</si>
  <si>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</si>
  <si>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</si>
  <si>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</si>
  <si>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</si>
  <si>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</si>
  <si>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</si>
  <si>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</si>
  <si>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</si>
  <si>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</si>
  <si>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</si>
  <si>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</si>
  <si>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</si>
  <si>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</si>
  <si>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</si>
  <si>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</si>
  <si>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</si>
  <si>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</si>
  <si>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</si>
  <si>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</si>
  <si>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</si>
  <si>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</si>
  <si>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</si>
  <si>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</si>
  <si>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</si>
  <si>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</si>
  <si>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</si>
  <si>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</si>
  <si>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</si>
  <si>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</si>
  <si>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</si>
  <si>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</si>
  <si>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</si>
  <si>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</si>
  <si>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</si>
  <si>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</si>
  <si>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</si>
  <si>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</si>
  <si>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</si>
  <si>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</si>
  <si>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</si>
  <si>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</si>
  <si>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</si>
  <si>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</si>
  <si>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</si>
  <si>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</si>
  <si>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</si>
  <si>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</si>
  <si>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</si>
  <si>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</si>
  <si>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</si>
  <si>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</si>
  <si>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</si>
  <si>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</si>
  <si>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</si>
  <si>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</si>
  <si>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</si>
  <si>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</si>
  <si>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</si>
  <si>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</si>
  <si>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</si>
  <si>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</si>
  <si>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</si>
  <si>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</si>
  <si>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</si>
  <si>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</si>
  <si>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</si>
  <si>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</si>
  <si>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</si>
  <si>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</si>
  <si>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</si>
  <si>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</si>
  <si>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</si>
  <si>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</si>
  <si>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</si>
  <si>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</si>
  <si>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</si>
  <si>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</si>
  <si>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</si>
  <si>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</si>
  <si>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</si>
  <si>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</si>
  <si>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</si>
  <si>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</si>
  <si>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</si>
  <si>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</si>
  <si>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</si>
  <si>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</si>
  <si>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</si>
  <si>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</si>
  <si>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</si>
  <si>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</si>
  <si>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</si>
  <si>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</si>
  <si>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</si>
  <si>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</si>
  <si>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</si>
  <si>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</si>
  <si>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</si>
  <si>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</si>
  <si>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</si>
  <si>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</si>
  <si>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</si>
  <si>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</si>
  <si>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</si>
  <si>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</si>
  <si>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</si>
  <si>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</si>
  <si>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</si>
  <si>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</si>
  <si>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</si>
  <si>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</si>
  <si>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</si>
  <si>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</si>
  <si>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</si>
  <si>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</si>
  <si>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</si>
  <si>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</si>
  <si>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</si>
  <si>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</si>
  <si>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</si>
  <si>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</si>
  <si>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</si>
  <si>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</si>
  <si>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</si>
  <si>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</si>
  <si>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</si>
  <si>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</si>
  <si>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</si>
  <si>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</si>
  <si>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</si>
  <si>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</si>
  <si>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</si>
  <si>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</si>
  <si>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</si>
  <si>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</si>
  <si>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</si>
  <si>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</si>
  <si>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</si>
  <si>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</si>
  <si>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</si>
  <si>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</si>
  <si>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</si>
  <si>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</si>
  <si>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</si>
  <si>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</si>
  <si>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</si>
  <si>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</si>
  <si>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</si>
  <si>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</si>
  <si>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</si>
  <si>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</si>
  <si>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</si>
  <si>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</si>
  <si>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</si>
  <si>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</si>
  <si>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</si>
  <si>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</si>
  <si>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</si>
  <si>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</si>
  <si>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</si>
  <si>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</si>
  <si>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</si>
  <si>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</si>
  <si>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</si>
  <si>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</si>
  <si>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</si>
  <si>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</si>
  <si>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</si>
  <si>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</si>
  <si>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</si>
  <si>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</si>
  <si>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</si>
  <si>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</si>
  <si>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</si>
  <si>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</si>
  <si>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</si>
  <si>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</si>
  <si>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</si>
  <si>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</si>
  <si>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</si>
  <si>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</si>
  <si>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</si>
  <si>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</si>
  <si>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</si>
  <si>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</si>
  <si>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</si>
  <si>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</si>
  <si>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</si>
  <si>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</si>
  <si>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</si>
  <si>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</si>
  <si>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</si>
  <si>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</si>
  <si>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</si>
  <si>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</si>
  <si>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</si>
  <si>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</si>
  <si>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</si>
  <si>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</si>
  <si>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</si>
  <si>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</si>
  <si>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</si>
  <si>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</si>
  <si>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</si>
  <si>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</si>
  <si>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</si>
  <si>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</si>
  <si>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</si>
  <si>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</si>
  <si>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</si>
  <si>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</si>
  <si>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</si>
  <si>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</si>
  <si>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</si>
  <si>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</si>
  <si>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</si>
  <si>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</si>
  <si>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</si>
  <si>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</si>
  <si>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</si>
  <si>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</si>
  <si>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</si>
  <si>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</si>
  <si>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</si>
  <si>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</si>
  <si>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</si>
  <si>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</si>
  <si>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</si>
  <si>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</si>
  <si>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</si>
  <si>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</si>
  <si>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</si>
  <si>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</si>
  <si>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</si>
  <si>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</si>
  <si>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</si>
  <si>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</si>
  <si>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</si>
  <si>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</si>
  <si>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</si>
  <si>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</si>
  <si>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</si>
  <si>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</si>
  <si>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</si>
  <si>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</si>
  <si>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</si>
  <si>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</si>
  <si>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</si>
  <si>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</si>
  <si>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</si>
  <si>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</si>
  <si>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</si>
  <si>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</si>
  <si>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</si>
  <si>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</si>
  <si>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</si>
  <si>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</si>
  <si>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</si>
  <si>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</si>
  <si>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</si>
  <si>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</si>
  <si>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</si>
  <si>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</si>
  <si>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</si>
  <si>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</si>
  <si>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</si>
  <si>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</si>
  <si>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</si>
  <si>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</si>
  <si>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</si>
  <si>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</si>
  <si>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</si>
  <si>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</si>
  <si>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</si>
  <si>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</si>
  <si>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</si>
  <si>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</si>
  <si>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</si>
  <si>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</si>
  <si>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</si>
  <si>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</si>
  <si>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</si>
  <si>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</si>
  <si>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</si>
  <si>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</si>
  <si>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</si>
  <si>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</si>
  <si>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</si>
  <si>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</si>
  <si>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</si>
  <si>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</si>
  <si>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</si>
  <si>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</si>
  <si>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</si>
  <si>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</si>
  <si>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</si>
  <si>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</si>
  <si>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</si>
  <si>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</si>
  <si>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</si>
  <si>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</si>
  <si>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</si>
  <si>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</si>
  <si>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</si>
  <si>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</si>
  <si>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</si>
  <si>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</si>
  <si>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</si>
  <si>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</si>
  <si>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</si>
  <si>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</si>
  <si>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</si>
  <si>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</si>
  <si>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</si>
  <si>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</si>
  <si>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</si>
  <si>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</si>
  <si>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</si>
  <si>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</si>
  <si>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</si>
  <si>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</si>
  <si>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</si>
  <si>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</si>
  <si>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</si>
  <si>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</si>
  <si>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</si>
  <si>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</si>
  <si>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</si>
  <si>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</si>
  <si>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</si>
  <si>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</si>
  <si>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</si>
  <si>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</si>
  <si>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</si>
  <si>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</si>
  <si>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</si>
  <si>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</si>
  <si>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</si>
  <si>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</si>
  <si>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</si>
  <si>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</si>
  <si>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</si>
  <si>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</si>
  <si>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</si>
  <si>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</si>
  <si>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</si>
  <si>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</si>
  <si>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</si>
  <si>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</si>
  <si>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</si>
  <si>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</si>
  <si>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</si>
  <si>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</si>
  <si>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</si>
  <si>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</si>
  <si>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</si>
  <si>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</si>
  <si>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</si>
  <si>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</si>
  <si>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</si>
  <si>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</si>
  <si>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</si>
  <si>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</si>
  <si>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</si>
  <si>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</si>
  <si>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</si>
  <si>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</si>
  <si>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</si>
  <si>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</si>
  <si>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</si>
  <si>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</si>
  <si>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</si>
  <si>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</si>
  <si>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</si>
  <si>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</si>
  <si>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</si>
  <si>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</si>
  <si>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</si>
  <si>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</si>
  <si>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</si>
  <si>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</si>
  <si>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</si>
  <si>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</si>
  <si>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</si>
  <si>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</si>
  <si>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</si>
  <si>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</si>
  <si>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</si>
  <si>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</si>
  <si>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</si>
  <si>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</si>
  <si>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</si>
  <si>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</si>
  <si>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</si>
  <si>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</si>
  <si>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</si>
  <si>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</si>
  <si>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</si>
  <si>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</si>
  <si>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</si>
  <si>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</si>
  <si>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</si>
  <si>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</si>
  <si>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</si>
  <si>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</si>
  <si>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</si>
  <si>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</si>
  <si>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</si>
  <si>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</si>
  <si>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</si>
  <si>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</si>
  <si>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</si>
  <si>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</si>
  <si>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</si>
  <si>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</si>
  <si>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</si>
  <si>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</si>
  <si>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</si>
  <si>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</si>
  <si>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</si>
  <si>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</si>
  <si>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</si>
  <si>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</si>
  <si>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</si>
  <si>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</si>
  <si>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</si>
  <si>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</si>
  <si>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</si>
  <si>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</si>
  <si>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</si>
  <si>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</si>
  <si>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</si>
  <si>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</si>
  <si>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</si>
  <si>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</si>
  <si>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</si>
  <si>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</si>
  <si>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</si>
  <si>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</si>
  <si>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</si>
  <si>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</si>
  <si>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</si>
  <si>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</si>
  <si>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</si>
  <si>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</si>
  <si>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</si>
  <si>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</si>
  <si>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</si>
  <si>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</si>
  <si>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</si>
  <si>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</si>
  <si>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</si>
  <si>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</si>
  <si>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</si>
  <si>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</si>
  <si>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</si>
  <si>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</si>
  <si>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</si>
  <si>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</si>
  <si>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</si>
  <si>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</si>
  <si>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</si>
  <si>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</si>
  <si>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</si>
  <si>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</si>
  <si>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</si>
  <si>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</si>
  <si>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</si>
  <si>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</si>
  <si>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</si>
  <si>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</si>
  <si>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</si>
  <si>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</si>
  <si>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</si>
  <si>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</si>
  <si>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</si>
  <si>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</si>
  <si>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</si>
  <si>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</si>
  <si>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</si>
  <si>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</si>
  <si>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</si>
  <si>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</si>
  <si>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</si>
  <si>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</si>
  <si>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</si>
  <si>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</si>
  <si>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</si>
  <si>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</si>
  <si>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</si>
  <si>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</si>
  <si>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</si>
  <si>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</si>
  <si>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</si>
  <si>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</si>
  <si>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</si>
  <si>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</si>
  <si>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</si>
  <si>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</si>
  <si>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</si>
  <si>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</si>
  <si>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</si>
  <si>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</si>
  <si>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</si>
  <si>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</si>
  <si>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</si>
  <si>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</si>
  <si>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</si>
  <si>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</si>
  <si>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</si>
  <si>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</si>
  <si>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</si>
  <si>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</si>
  <si>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</si>
  <si>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</si>
  <si>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</si>
  <si>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</si>
  <si>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</si>
  <si>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</si>
  <si>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</si>
  <si>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</si>
  <si>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</si>
  <si>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</si>
  <si>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</si>
  <si>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</si>
  <si>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</si>
  <si>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</si>
  <si>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</si>
  <si>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</si>
  <si>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</si>
  <si>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</si>
  <si>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</si>
  <si>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</si>
  <si>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</si>
  <si>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</si>
  <si>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</si>
  <si>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</si>
  <si>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</si>
  <si>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</si>
  <si>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</si>
  <si>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</si>
  <si>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</si>
  <si>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</si>
  <si>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</si>
  <si>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</si>
  <si>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</si>
  <si>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</si>
  <si>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</si>
  <si>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</si>
  <si>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</si>
  <si>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</si>
  <si>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</si>
  <si>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</si>
  <si>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</si>
  <si>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</si>
  <si>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</si>
  <si>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</si>
  <si>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</si>
  <si>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</si>
  <si>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</si>
  <si>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</si>
  <si>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</si>
  <si>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</si>
  <si>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</si>
  <si>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</si>
  <si>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</si>
  <si>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</si>
  <si>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</si>
  <si>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</si>
  <si>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</si>
  <si>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</si>
  <si>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</si>
  <si>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</si>
  <si>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</si>
  <si>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</si>
  <si>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</si>
  <si>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</si>
  <si>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</si>
  <si>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</si>
  <si>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</si>
  <si>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</si>
  <si>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</si>
  <si>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</si>
  <si>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</si>
  <si>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</si>
  <si>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</si>
  <si>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</si>
  <si>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</si>
  <si>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</si>
  <si>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</si>
  <si>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</si>
  <si>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</si>
  <si>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</si>
  <si>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</si>
  <si>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</si>
  <si>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</si>
  <si>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</si>
  <si>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</si>
  <si>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</si>
  <si>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</si>
  <si>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</si>
  <si>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</si>
  <si>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</si>
  <si>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</si>
  <si>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</si>
  <si>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</si>
  <si>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</si>
  <si>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</si>
  <si>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</si>
  <si>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</si>
  <si>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</si>
  <si>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</si>
  <si>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</si>
  <si>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</si>
  <si>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</si>
  <si>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</si>
  <si>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</si>
  <si>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</si>
  <si>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</si>
  <si>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</si>
  <si>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</si>
  <si>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</si>
  <si>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</si>
  <si>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</si>
  <si>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</si>
  <si>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</si>
  <si>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</si>
  <si>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</si>
  <si>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</si>
  <si>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</si>
  <si>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</si>
  <si>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</si>
  <si>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</si>
  <si>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</si>
  <si>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</si>
  <si>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</si>
  <si>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</si>
  <si>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</si>
  <si>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</si>
  <si>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</si>
  <si>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</si>
  <si>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</si>
  <si>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</si>
  <si>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</si>
  <si>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</si>
  <si>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</si>
  <si>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</si>
  <si>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</si>
  <si>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</si>
  <si>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</si>
  <si>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</si>
  <si>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</si>
  <si>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</si>
  <si>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</si>
  <si>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</si>
  <si>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</si>
  <si>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</si>
  <si>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</si>
  <si>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</si>
  <si>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</si>
  <si>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</si>
  <si>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</si>
  <si>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</si>
  <si>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</si>
  <si>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</si>
  <si>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</si>
  <si>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</si>
  <si>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</si>
  <si>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</si>
  <si>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</si>
  <si>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</si>
  <si>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</si>
  <si>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</si>
  <si>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</si>
  <si>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</si>
  <si>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</si>
  <si>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</si>
  <si>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</si>
  <si>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</si>
  <si>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</si>
  <si>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</si>
  <si>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</si>
  <si>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</si>
  <si>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</si>
  <si>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</si>
  <si>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</si>
  <si>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</si>
  <si>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</si>
  <si>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</si>
  <si>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</si>
  <si>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</si>
  <si>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</si>
  <si>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</si>
  <si>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</si>
  <si>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</si>
  <si>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</si>
  <si>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</si>
  <si>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</si>
  <si>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</si>
  <si>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</si>
  <si>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</si>
  <si>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</si>
  <si>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</si>
  <si>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</si>
  <si>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</si>
  <si>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</si>
  <si>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</si>
  <si>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</si>
  <si>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</si>
  <si>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</si>
  <si>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</si>
  <si>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</si>
  <si>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</si>
  <si>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</si>
  <si>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</si>
  <si>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</si>
  <si>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</si>
  <si>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</si>
  <si>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</si>
  <si>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</si>
  <si>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</si>
  <si>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</si>
  <si>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</si>
  <si>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</si>
  <si>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</si>
  <si>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</si>
  <si>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</si>
  <si>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</si>
  <si>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</si>
  <si>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</si>
  <si>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</si>
  <si>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</si>
  <si>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</si>
  <si>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</si>
  <si>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</si>
  <si>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</si>
  <si>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</si>
  <si>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</si>
  <si>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</si>
  <si>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</si>
  <si>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</si>
  <si>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</si>
  <si>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</si>
  <si>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</si>
  <si>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</si>
  <si>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</si>
  <si>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</si>
  <si>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</si>
  <si>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</si>
  <si>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</si>
  <si>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</si>
  <si>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</si>
  <si>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</si>
  <si>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</si>
  <si>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</si>
  <si>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</si>
  <si>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</si>
  <si>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</si>
  <si>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</si>
  <si>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</si>
  <si>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</si>
  <si>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</si>
  <si>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</si>
  <si>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</si>
  <si>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</si>
  <si>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</si>
  <si>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</si>
  <si>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</si>
  <si>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</si>
  <si>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</si>
  <si>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</si>
  <si>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</si>
  <si>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</si>
  <si>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</si>
  <si>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</si>
  <si>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</si>
  <si>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</si>
  <si>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</si>
  <si>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</si>
  <si>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</si>
  <si>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</si>
  <si>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</si>
  <si>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</si>
  <si>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</si>
  <si>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</si>
  <si>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</si>
  <si>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</si>
  <si>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</si>
  <si>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</si>
  <si>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</si>
  <si>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</si>
  <si>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</si>
  <si>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</si>
  <si>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</si>
  <si>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</si>
  <si>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</si>
  <si>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</si>
  <si>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</si>
  <si>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</si>
  <si>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</si>
  <si>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</si>
  <si>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</si>
  <si>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</si>
  <si>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</si>
  <si>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</si>
  <si>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</si>
  <si>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</si>
  <si>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</si>
  <si>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</si>
  <si>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</si>
  <si>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</si>
  <si>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</si>
  <si>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</si>
  <si>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</si>
  <si>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</si>
  <si>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</si>
  <si>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</si>
  <si>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</si>
  <si>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</si>
  <si>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</si>
  <si>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</si>
  <si>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</si>
  <si>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</si>
  <si>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</si>
  <si>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</si>
  <si>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</si>
  <si>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</si>
  <si>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</si>
  <si>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</si>
  <si>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</si>
  <si>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</si>
  <si>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</si>
  <si>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</si>
  <si>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</si>
  <si>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</si>
  <si>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</si>
  <si>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</si>
  <si>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</si>
  <si>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</si>
  <si>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</si>
  <si>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</si>
  <si>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</si>
  <si>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</si>
  <si>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</si>
  <si>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</si>
  <si>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</si>
  <si>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</si>
  <si>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</si>
  <si>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</si>
  <si>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</si>
  <si>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</si>
  <si>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</si>
  <si>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</si>
  <si>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</si>
  <si>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</si>
  <si>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</si>
  <si>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</si>
  <si>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</si>
  <si>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</si>
  <si>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</si>
  <si>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</si>
  <si>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</si>
  <si>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</si>
  <si>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</si>
  <si>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</si>
  <si>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</si>
  <si>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</si>
  <si>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</si>
  <si>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</si>
  <si>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</si>
  <si>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</si>
  <si>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</si>
  <si>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</si>
  <si>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</si>
  <si>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</si>
  <si>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</si>
  <si>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</si>
  <si>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</si>
  <si>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</si>
  <si>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</si>
  <si>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</si>
  <si>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</si>
  <si>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</si>
  <si>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</si>
  <si>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</si>
  <si>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</si>
  <si>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</si>
  <si>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</si>
  <si>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</si>
  <si>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</si>
  <si>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</si>
  <si>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</si>
  <si>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</si>
  <si>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</si>
  <si>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</si>
  <si>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</si>
  <si>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</si>
  <si>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</si>
  <si>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</si>
  <si>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</si>
  <si>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</si>
  <si>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</si>
  <si>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</si>
  <si>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</si>
  <si>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</si>
  <si>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</si>
  <si>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</si>
  <si>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</si>
  <si>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</si>
  <si>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</si>
  <si>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</si>
  <si>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</si>
  <si>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</si>
  <si>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</si>
  <si>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</si>
  <si>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</si>
  <si>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</si>
  <si>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</si>
  <si>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</si>
  <si>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</si>
  <si>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</si>
  <si>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</si>
  <si>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</si>
  <si>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</si>
  <si>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</si>
  <si>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</si>
  <si>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</si>
  <si>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</si>
  <si>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</si>
  <si>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</si>
  <si>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</si>
  <si>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</si>
  <si>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</si>
  <si>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</si>
  <si>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</si>
  <si>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</si>
  <si>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</si>
  <si>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</si>
  <si>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</si>
  <si>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</si>
  <si>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</si>
  <si>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</si>
  <si>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</si>
  <si>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</si>
  <si>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</si>
  <si>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</si>
  <si>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</si>
  <si>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</si>
  <si>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</si>
  <si>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</si>
  <si>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</si>
  <si>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</si>
  <si>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</si>
  <si>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</si>
  <si>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</si>
  <si>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</si>
  <si>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</si>
  <si>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</si>
  <si>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</si>
  <si>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</si>
  <si>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</si>
  <si>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</si>
  <si>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</si>
  <si>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</si>
  <si>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</si>
  <si>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</si>
  <si>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</si>
  <si>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</si>
  <si>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</si>
  <si>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</si>
  <si>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</si>
  <si>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</si>
  <si>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</si>
  <si>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</si>
  <si>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</si>
  <si>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</si>
  <si>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</si>
  <si>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</si>
  <si>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</si>
  <si>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</si>
  <si>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</si>
  <si>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</si>
  <si>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</si>
  <si>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</si>
  <si>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</si>
  <si>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</si>
  <si>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</si>
  <si>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</si>
  <si>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</si>
  <si>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</si>
  <si>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</si>
  <si>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</si>
  <si>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</si>
  <si>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</si>
  <si>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</si>
  <si>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</si>
  <si>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</si>
  <si>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</si>
  <si>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</si>
  <si>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</si>
  <si>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</si>
  <si>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</si>
  <si>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</si>
  <si>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</si>
  <si>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</si>
  <si>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</si>
  <si>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</si>
  <si>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</si>
  <si>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</si>
  <si>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</si>
  <si>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</si>
  <si>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</si>
  <si>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</si>
  <si>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</si>
  <si>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</si>
  <si>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</si>
  <si>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</si>
  <si>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</si>
  <si>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</si>
  <si>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</si>
  <si>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</si>
  <si>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</si>
  <si>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</si>
  <si>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</si>
  <si>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</si>
  <si>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</si>
  <si>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</si>
  <si>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</si>
  <si>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</si>
  <si>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</si>
  <si>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</si>
  <si>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</si>
  <si>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</si>
  <si>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</si>
  <si>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</si>
  <si>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</si>
  <si>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</si>
  <si>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</si>
  <si>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</si>
  <si>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</si>
  <si>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</si>
  <si>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</si>
  <si>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</si>
  <si>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</si>
  <si>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</si>
  <si>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</si>
  <si>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</si>
  <si>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</si>
  <si>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</si>
  <si>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</si>
  <si>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</si>
  <si>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</si>
  <si>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</si>
  <si>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</si>
  <si>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</si>
  <si>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</si>
  <si>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</si>
  <si>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</si>
  <si>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</si>
  <si>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</si>
  <si>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</si>
  <si>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</si>
  <si>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</si>
  <si>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</si>
  <si>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</si>
  <si>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</si>
  <si>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</si>
  <si>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</si>
  <si>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</si>
  <si>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</si>
  <si>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</si>
  <si>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</si>
  <si>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</si>
  <si>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</si>
  <si>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</si>
  <si>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</si>
  <si>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</si>
  <si>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</si>
  <si>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</si>
  <si>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</si>
  <si>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</si>
  <si>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</si>
  <si>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</si>
  <si>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</si>
  <si>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</si>
  <si>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</si>
  <si>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</si>
  <si>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</si>
  <si>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</si>
  <si>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</si>
  <si>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</si>
  <si>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</si>
  <si>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</si>
  <si>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</si>
  <si>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</si>
  <si>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</si>
  <si>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</si>
  <si>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</si>
  <si>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</si>
  <si>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</si>
  <si>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</si>
  <si>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</si>
  <si>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</si>
  <si>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</si>
  <si>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</si>
  <si>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</si>
  <si>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</si>
  <si>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</si>
  <si>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</si>
  <si>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</si>
  <si>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</si>
  <si>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</si>
  <si>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</si>
  <si>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</si>
  <si>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</si>
  <si>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</si>
  <si>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</si>
  <si>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</si>
  <si>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</si>
  <si>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</si>
  <si>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</si>
  <si>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</si>
  <si>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</si>
  <si>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</si>
  <si>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</si>
  <si>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</si>
  <si>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</si>
  <si>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</si>
  <si>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</si>
  <si>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</si>
  <si>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</si>
  <si>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</si>
  <si>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</si>
  <si>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</si>
  <si>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</si>
  <si>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</si>
  <si>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</si>
  <si>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</si>
  <si>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</si>
  <si>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</si>
  <si>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</si>
  <si>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</si>
  <si>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</si>
  <si>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</si>
  <si>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</si>
  <si>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</si>
  <si>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</si>
  <si>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</si>
  <si>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</si>
  <si>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</si>
  <si>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</si>
  <si>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</si>
  <si>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</si>
  <si>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</si>
  <si>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</si>
  <si>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</si>
  <si>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</si>
  <si>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</si>
  <si>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</si>
  <si>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</si>
  <si>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</si>
  <si>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</si>
  <si>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</si>
  <si>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</si>
  <si>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</si>
  <si>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</si>
  <si>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</si>
  <si>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</si>
  <si>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</si>
  <si>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</si>
  <si>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</si>
  <si>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</si>
  <si>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</si>
  <si>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</si>
  <si>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</si>
  <si>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</si>
  <si>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</si>
  <si>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</si>
  <si>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</si>
  <si>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</si>
  <si>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</si>
  <si>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</si>
  <si>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</si>
  <si>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</si>
  <si>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</si>
  <si>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</si>
  <si>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</si>
  <si>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</si>
  <si>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</si>
  <si>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</si>
  <si>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</si>
  <si>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</si>
  <si>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</si>
  <si>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</si>
  <si>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</si>
  <si>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</si>
  <si>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</si>
  <si>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</si>
  <si>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</si>
  <si>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</si>
  <si>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</si>
  <si>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</si>
  <si>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</si>
  <si>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</si>
  <si>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</si>
  <si>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</si>
  <si>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</si>
  <si>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</si>
  <si>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</si>
  <si>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</si>
  <si>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</si>
  <si>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</si>
  <si>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</si>
  <si>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</si>
  <si>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</si>
  <si>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</si>
  <si>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</si>
  <si>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</si>
  <si>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</si>
  <si>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</si>
  <si>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</si>
  <si>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</si>
  <si>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</si>
  <si>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</si>
  <si>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</si>
  <si>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</si>
  <si>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</si>
  <si>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</si>
  <si>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</si>
  <si>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</si>
  <si>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</si>
  <si>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</si>
  <si>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</si>
  <si>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</si>
  <si>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</si>
  <si>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</si>
  <si>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</si>
  <si>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</si>
  <si>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</si>
  <si>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</si>
  <si>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</si>
  <si>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</si>
  <si>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</si>
  <si>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</si>
  <si>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</si>
  <si>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</si>
  <si>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</si>
  <si>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</si>
  <si>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</si>
  <si>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</si>
  <si>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</si>
  <si>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</si>
  <si>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</si>
  <si>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</si>
  <si>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</si>
  <si>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</si>
  <si>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</si>
  <si>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</si>
  <si>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</si>
  <si>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</si>
  <si>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</si>
  <si>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</si>
  <si>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</si>
  <si>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</si>
  <si>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</si>
  <si>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</si>
  <si>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</si>
  <si>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</si>
  <si>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</si>
  <si>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</si>
  <si>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</si>
  <si>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</si>
  <si>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</si>
  <si>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</si>
  <si>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</si>
  <si>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</si>
  <si>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</si>
  <si>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</si>
  <si>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</si>
  <si>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</si>
  <si>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</si>
  <si>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</si>
  <si>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</si>
  <si>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</si>
  <si>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</si>
  <si>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</si>
  <si>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</si>
  <si>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</si>
  <si>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</si>
  <si>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</si>
  <si>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</si>
  <si>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</si>
  <si>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</si>
  <si>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</si>
  <si>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</si>
  <si>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</si>
  <si>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</si>
  <si>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</si>
  <si>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</si>
  <si>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</si>
  <si>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</si>
  <si>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</si>
  <si>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</si>
  <si>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</si>
  <si>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</si>
  <si>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</si>
  <si>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</si>
  <si>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</si>
  <si>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</si>
  <si>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</si>
  <si>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</si>
  <si>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</si>
  <si>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</si>
  <si>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</si>
  <si>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</si>
  <si>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</si>
  <si>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</si>
  <si>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</si>
  <si>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</si>
  <si>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</si>
  <si>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</si>
  <si>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</si>
  <si>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</si>
  <si>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</si>
  <si>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</si>
  <si>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</si>
  <si>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</si>
  <si>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</si>
  <si>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</si>
  <si>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</si>
  <si>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</si>
  <si>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</si>
  <si>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</si>
  <si>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</si>
  <si>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</si>
  <si>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</si>
  <si>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</si>
  <si>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</si>
  <si>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</si>
  <si>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</si>
  <si>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</si>
  <si>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</si>
  <si>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</si>
  <si>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</si>
  <si>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</si>
  <si>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</si>
  <si>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</si>
  <si>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</si>
  <si>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</si>
  <si>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</si>
  <si>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</si>
  <si>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</si>
  <si>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</si>
  <si>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</si>
  <si>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</si>
  <si>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</si>
  <si>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</si>
  <si>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</si>
  <si>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</si>
  <si>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</si>
  <si>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</si>
  <si>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</si>
  <si>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</si>
  <si>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</si>
  <si>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</si>
  <si>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</si>
  <si>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</si>
  <si>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</si>
  <si>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</si>
  <si>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</si>
  <si>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</si>
  <si>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</si>
  <si>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</si>
  <si>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</si>
  <si>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</si>
  <si>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</si>
  <si>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</si>
  <si>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</si>
  <si>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</si>
  <si>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</si>
  <si>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</si>
  <si>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</si>
  <si>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</si>
  <si>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</si>
  <si>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</si>
  <si>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</si>
  <si>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</si>
  <si>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</si>
  <si>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</si>
  <si>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</si>
  <si>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</si>
  <si>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</si>
  <si>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</si>
  <si>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</si>
  <si>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</si>
  <si>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</si>
  <si>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</si>
  <si>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</si>
  <si>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</si>
  <si>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</si>
  <si>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</si>
  <si>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</si>
  <si>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</si>
  <si>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</si>
  <si>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</si>
  <si>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</si>
  <si>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</si>
  <si>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</si>
  <si>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</si>
  <si>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</si>
  <si>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</si>
  <si>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</si>
  <si>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</si>
  <si>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</si>
  <si>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</si>
  <si>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</si>
  <si>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</si>
  <si>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</si>
  <si>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</si>
  <si>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</si>
  <si>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</si>
  <si>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</si>
  <si>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</si>
  <si>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</si>
  <si>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</si>
  <si>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</si>
  <si>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</si>
  <si>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</si>
  <si>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</si>
  <si>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</si>
  <si>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</si>
  <si>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</si>
  <si>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</si>
  <si>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</si>
  <si>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</si>
  <si>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</si>
  <si>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</si>
  <si>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</si>
  <si>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</si>
  <si>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</si>
  <si>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</si>
  <si>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</si>
  <si>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</si>
  <si>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</si>
  <si>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</si>
  <si>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</si>
  <si>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</si>
  <si>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</si>
  <si>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</si>
  <si>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</si>
  <si>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</si>
  <si>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</si>
  <si>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</si>
  <si>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</si>
  <si>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</si>
  <si>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</si>
  <si>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</si>
  <si>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</si>
  <si>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</si>
  <si>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</si>
  <si>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</si>
  <si>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</si>
  <si>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</si>
  <si>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</si>
  <si>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</si>
  <si>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</si>
  <si>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</si>
  <si>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</si>
  <si>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</si>
  <si>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</si>
  <si>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</si>
  <si>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</si>
  <si>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</si>
  <si>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</si>
  <si>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</si>
  <si>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</si>
  <si>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</si>
  <si>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</si>
  <si>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</si>
  <si>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</si>
  <si>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</si>
  <si>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</si>
  <si>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</si>
  <si>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</si>
  <si>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</si>
  <si>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</si>
  <si>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</si>
  <si>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</si>
  <si>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</si>
  <si>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</si>
  <si>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</si>
  <si>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</si>
  <si>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</si>
  <si>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</si>
  <si>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</si>
  <si>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</si>
  <si>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</si>
  <si>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</si>
  <si>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</si>
  <si>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</si>
  <si>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</si>
  <si>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</si>
  <si>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</si>
  <si>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</si>
  <si>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</si>
  <si>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</si>
  <si>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</si>
  <si>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</si>
  <si>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</si>
  <si>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</si>
  <si>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</si>
  <si>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</si>
  <si>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</si>
  <si>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</si>
  <si>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</si>
  <si>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</si>
  <si>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</si>
  <si>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</si>
  <si>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</si>
  <si>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</si>
  <si>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</si>
  <si>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</si>
  <si>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</si>
  <si>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</si>
  <si>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</si>
  <si>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</si>
  <si>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</si>
  <si>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</si>
  <si>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</si>
  <si>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</si>
  <si>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</si>
  <si>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</si>
  <si>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</si>
  <si>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</si>
  <si>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</si>
  <si>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</si>
  <si>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</si>
  <si>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</si>
  <si>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</si>
  <si>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</si>
  <si>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</si>
  <si>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</si>
  <si>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</si>
  <si>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</si>
  <si>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</si>
  <si>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</si>
  <si>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</si>
  <si>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</si>
  <si>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</si>
  <si>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</si>
  <si>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</si>
  <si>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</si>
  <si>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</si>
  <si>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</si>
  <si>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</si>
  <si>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</si>
  <si>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</si>
  <si>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</si>
  <si>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</si>
  <si>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</si>
  <si>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</si>
  <si>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</si>
  <si>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</si>
  <si>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</si>
  <si>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</si>
  <si>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</si>
  <si>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</si>
  <si>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</si>
  <si>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</si>
  <si>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</si>
  <si>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</si>
  <si>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</si>
  <si>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</si>
  <si>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</si>
  <si>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</si>
  <si>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</si>
  <si>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</si>
  <si>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</si>
  <si>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</si>
  <si>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</si>
  <si>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</si>
  <si>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</si>
  <si>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</si>
  <si>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</si>
  <si>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</si>
  <si>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</si>
  <si>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</si>
  <si>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</si>
  <si>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</si>
  <si>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</si>
  <si>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</si>
  <si>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</si>
  <si>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</si>
  <si>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</si>
  <si>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</si>
  <si>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</si>
  <si>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</si>
  <si>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</si>
  <si>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</si>
  <si>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</si>
  <si>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</si>
  <si>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</si>
  <si>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</si>
  <si>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</si>
  <si>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</si>
  <si>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</si>
  <si>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</si>
  <si>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</si>
  <si>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</si>
  <si>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</si>
  <si>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</si>
  <si>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</si>
  <si>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</si>
  <si>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</si>
  <si>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</si>
  <si>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</si>
  <si>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</si>
  <si>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</si>
  <si>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</si>
  <si>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</si>
  <si>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</si>
  <si>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</si>
  <si>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</si>
  <si>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</si>
  <si>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</si>
  <si>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</si>
  <si>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</si>
  <si>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</si>
  <si>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</si>
  <si>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</si>
  <si>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</si>
  <si>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</si>
  <si>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</si>
  <si>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</si>
  <si>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</si>
  <si>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</si>
  <si>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</si>
  <si>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</si>
  <si>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</si>
  <si>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</si>
  <si>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</si>
  <si>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</si>
  <si>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</si>
  <si>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</si>
  <si>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</si>
  <si>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</si>
  <si>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</si>
  <si>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</si>
  <si>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</si>
  <si>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</si>
  <si>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</si>
  <si>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</si>
  <si>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</si>
  <si>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</si>
  <si>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</si>
  <si>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</si>
  <si>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</si>
  <si>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</si>
  <si>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</si>
  <si>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</si>
  <si>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</si>
  <si>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</si>
  <si>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</si>
  <si>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</si>
  <si>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</si>
  <si>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</si>
  <si>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</si>
  <si>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</si>
  <si>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</si>
  <si>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</si>
  <si>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</si>
  <si>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</si>
  <si>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</si>
  <si>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</si>
  <si>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</si>
  <si>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</si>
  <si>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</si>
  <si>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</si>
  <si>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</si>
  <si>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</si>
  <si>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</si>
  <si>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</si>
  <si>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</si>
  <si>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</si>
  <si>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</si>
  <si>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</si>
  <si>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</si>
  <si>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</si>
  <si>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</si>
  <si>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</si>
  <si>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</si>
  <si>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</si>
  <si>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</si>
  <si>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</si>
  <si>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</si>
  <si>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</si>
  <si>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</si>
  <si>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</si>
  <si>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</si>
  <si>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</si>
  <si>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</si>
  <si>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</si>
  <si>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</si>
  <si>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</si>
  <si>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</si>
  <si>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</si>
  <si>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</si>
  <si>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</si>
  <si>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</si>
  <si>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</si>
  <si>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</si>
  <si>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</si>
  <si>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</si>
  <si>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</si>
  <si>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</si>
  <si>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</si>
  <si>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</si>
  <si>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</si>
  <si>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</si>
  <si>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</si>
  <si>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</si>
  <si>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</si>
  <si>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</si>
  <si>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</si>
  <si>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</si>
  <si>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</si>
  <si>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</si>
  <si>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</si>
  <si>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</si>
  <si>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</si>
  <si>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</si>
  <si>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</si>
  <si>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</si>
  <si>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</si>
  <si>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</si>
  <si>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</si>
  <si>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</si>
  <si>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</si>
  <si>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</si>
  <si>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</si>
  <si>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</si>
  <si>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</si>
  <si>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</si>
  <si>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</si>
  <si>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</si>
  <si>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</si>
  <si>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</si>
  <si>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</si>
  <si>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</si>
  <si>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</si>
  <si>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</si>
  <si>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</si>
  <si>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</si>
  <si>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</si>
  <si>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</si>
  <si>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</si>
  <si>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</si>
  <si>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</si>
  <si>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</si>
  <si>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</si>
  <si>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</si>
  <si>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</si>
  <si>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</si>
  <si>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</si>
  <si>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</si>
  <si>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</si>
  <si>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</si>
  <si>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</si>
  <si>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</si>
  <si>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</si>
  <si>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</si>
  <si>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</si>
  <si>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</si>
  <si>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</si>
  <si>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</si>
  <si>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</si>
  <si>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</si>
  <si>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</si>
  <si>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</si>
  <si>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</si>
  <si>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</si>
  <si>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</si>
  <si>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</si>
  <si>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</si>
  <si>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</si>
  <si>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</si>
  <si>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</si>
  <si>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</si>
  <si>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</si>
  <si>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</si>
  <si>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</si>
  <si>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</si>
  <si>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</si>
  <si>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</si>
  <si>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</si>
  <si>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</si>
  <si>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</si>
  <si>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</si>
  <si>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</si>
  <si>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</si>
  <si>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</si>
  <si>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</si>
  <si>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</si>
  <si>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</si>
  <si>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</si>
  <si>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</si>
  <si>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</si>
  <si>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</si>
  <si>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</si>
  <si>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</si>
  <si>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</si>
  <si>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</si>
  <si>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</si>
  <si>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</si>
  <si>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</si>
  <si>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</si>
  <si>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</si>
  <si>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</si>
  <si>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</si>
  <si>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</si>
  <si>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</si>
  <si>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</si>
  <si>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</si>
  <si>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</si>
  <si>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</si>
  <si>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</si>
  <si>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</si>
  <si>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</si>
  <si>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</si>
  <si>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</si>
  <si>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</si>
  <si>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</si>
  <si>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</si>
  <si>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</si>
  <si>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</si>
  <si>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</si>
  <si>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</si>
  <si>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</si>
  <si>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</si>
  <si>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</si>
  <si>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</si>
  <si>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</si>
  <si>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</si>
  <si>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</si>
  <si>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</si>
  <si>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</si>
  <si>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</si>
  <si>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</si>
  <si>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</si>
  <si>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</si>
  <si>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</si>
  <si>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</si>
  <si>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</si>
  <si>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</si>
  <si>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</si>
  <si>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</si>
  <si>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</si>
  <si>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</si>
  <si>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</si>
  <si>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</si>
  <si>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</si>
  <si>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</si>
  <si>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</si>
  <si>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</si>
  <si>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</si>
  <si>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</si>
  <si>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</si>
  <si>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</si>
  <si>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</si>
  <si>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</si>
  <si>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</si>
  <si>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</si>
  <si>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</si>
  <si>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</si>
  <si>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</si>
  <si>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</si>
  <si>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</si>
  <si>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</si>
  <si>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</si>
  <si>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</si>
  <si>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</si>
  <si>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</si>
  <si>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</si>
  <si>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</si>
  <si>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</si>
  <si>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</si>
  <si>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</si>
  <si>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</si>
  <si>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</si>
  <si>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</si>
  <si>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</si>
  <si>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</si>
  <si>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</si>
  <si>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</si>
  <si>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</si>
  <si>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</si>
  <si>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</si>
  <si>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</si>
  <si>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</si>
  <si>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</si>
  <si>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</si>
  <si>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</si>
  <si>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</si>
  <si>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</si>
  <si>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</si>
  <si>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</si>
  <si>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</si>
  <si>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</si>
  <si>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</si>
  <si>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</si>
  <si>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</si>
  <si>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</si>
  <si>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</si>
  <si>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</si>
  <si>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</si>
  <si>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</si>
  <si>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</si>
  <si>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</si>
  <si>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</si>
  <si>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</si>
  <si>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</si>
  <si>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</si>
  <si>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</si>
  <si>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</si>
  <si>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</si>
  <si>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</si>
  <si>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</si>
  <si>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</si>
  <si>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</si>
  <si>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</si>
  <si>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</si>
  <si>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</si>
  <si>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</si>
  <si>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</si>
  <si>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</si>
  <si>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</si>
  <si>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</si>
  <si>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</si>
  <si>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</si>
  <si>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</si>
  <si>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</si>
  <si>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</si>
  <si>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</si>
  <si>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</si>
  <si>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</si>
  <si>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</si>
  <si>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</si>
  <si>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</si>
  <si>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</si>
  <si>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</si>
  <si>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</si>
  <si>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</si>
  <si>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</si>
  <si>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</si>
  <si>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</si>
  <si>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</si>
  <si>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</si>
  <si>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</si>
  <si>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</si>
  <si>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</si>
  <si>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</si>
  <si>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</si>
  <si>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</si>
  <si>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</si>
  <si>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</si>
  <si>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</si>
  <si>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</si>
  <si>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</si>
  <si>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</si>
  <si>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</si>
  <si>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</si>
  <si>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</si>
  <si>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</si>
  <si>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</si>
  <si>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</si>
  <si>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</si>
  <si>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</si>
  <si>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</si>
  <si>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</si>
  <si>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</si>
  <si>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</si>
  <si>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</si>
  <si>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</si>
  <si>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</si>
  <si>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</si>
  <si>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</si>
  <si>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</si>
  <si>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</si>
  <si>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</si>
  <si>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</si>
  <si>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</si>
  <si>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</si>
  <si>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</si>
  <si>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</si>
  <si>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</si>
  <si>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</si>
  <si>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</si>
  <si>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</si>
  <si>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</si>
  <si>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</si>
  <si>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</si>
  <si>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</si>
  <si>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</si>
  <si>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</si>
  <si>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</si>
  <si>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</si>
  <si>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</si>
  <si>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</si>
  <si>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</si>
  <si>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</si>
  <si>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</si>
  <si>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</si>
  <si>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</si>
  <si>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</si>
  <si>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</si>
  <si>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</si>
  <si>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</si>
  <si>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</si>
  <si>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</si>
  <si>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</si>
  <si>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</si>
  <si>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</si>
  <si>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</si>
  <si>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</si>
  <si>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</si>
  <si>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</si>
  <si>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</si>
  <si>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</si>
  <si>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</si>
  <si>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</si>
  <si>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</si>
  <si>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</si>
  <si>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</si>
  <si>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</si>
  <si>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</si>
  <si>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</si>
  <si>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</si>
  <si>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</si>
  <si>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</si>
  <si>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</si>
  <si>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</si>
  <si>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</si>
  <si>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</si>
  <si>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</si>
  <si>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</si>
  <si>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</si>
  <si>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</si>
  <si>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</si>
  <si>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</si>
  <si>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</si>
  <si>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</si>
  <si>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</si>
  <si>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</si>
  <si>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</si>
  <si>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</si>
  <si>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</si>
  <si>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</si>
  <si>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</si>
  <si>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</si>
  <si>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</si>
  <si>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</si>
  <si>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</si>
  <si>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</si>
  <si>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</si>
  <si>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</si>
  <si>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</si>
  <si>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</si>
  <si>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</si>
  <si>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</si>
  <si>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</si>
  <si>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</si>
  <si>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</si>
  <si>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</si>
  <si>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</si>
  <si>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</si>
  <si>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</si>
  <si>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</si>
  <si>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</si>
  <si>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</si>
  <si>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</si>
  <si>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</si>
  <si>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</si>
  <si>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</si>
  <si>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</si>
  <si>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</si>
  <si>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</si>
  <si>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</si>
  <si>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</si>
  <si>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</si>
  <si>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</si>
  <si>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</si>
  <si>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</si>
  <si>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</si>
  <si>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</si>
  <si>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</si>
  <si>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</si>
  <si>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</si>
  <si>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</si>
  <si>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</si>
  <si>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</si>
  <si>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</si>
  <si>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</si>
  <si>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</si>
  <si>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</si>
  <si>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</si>
  <si>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</si>
  <si>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</si>
  <si>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</si>
  <si>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</si>
  <si>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</si>
  <si>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</si>
  <si>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</si>
  <si>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</si>
  <si>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</si>
  <si>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</si>
  <si>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</si>
  <si>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</si>
  <si>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</si>
  <si>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</si>
  <si>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</si>
  <si>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</si>
  <si>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</si>
  <si>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</si>
  <si>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</si>
  <si>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</si>
  <si>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</si>
  <si>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</si>
  <si>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</si>
  <si>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</si>
  <si>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</si>
  <si>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</si>
  <si>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</si>
  <si>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</si>
  <si>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</si>
  <si>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</si>
  <si>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</si>
  <si>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</si>
  <si>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</si>
  <si>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</si>
  <si>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</si>
  <si>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</si>
  <si>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</si>
  <si>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</si>
  <si>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</si>
  <si>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</si>
  <si>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</si>
  <si>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</si>
  <si>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</si>
  <si>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</si>
  <si>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</si>
  <si>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</si>
  <si>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</si>
  <si>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</si>
  <si>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</si>
  <si>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</si>
  <si>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</si>
  <si>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</si>
  <si>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</si>
  <si>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</si>
  <si>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</si>
  <si>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</si>
  <si>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</si>
  <si>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</si>
  <si>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</si>
  <si>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</si>
  <si>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</si>
  <si>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</si>
  <si>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</si>
  <si>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</si>
  <si>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</si>
  <si>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</si>
  <si>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</si>
  <si>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</si>
  <si>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</si>
  <si>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</si>
  <si>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</si>
  <si>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</si>
  <si>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</si>
  <si>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</si>
  <si>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</si>
  <si>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</si>
  <si>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</si>
  <si>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</si>
  <si>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</si>
  <si>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</si>
  <si>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</si>
  <si>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</si>
  <si>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</si>
  <si>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</si>
  <si>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</si>
  <si>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</si>
  <si>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</si>
  <si>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</si>
  <si>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</si>
  <si>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</si>
  <si>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</si>
  <si>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</si>
  <si>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</si>
  <si>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</si>
  <si>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</si>
  <si>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</si>
  <si>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</si>
  <si>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</si>
  <si>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</si>
  <si>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</si>
  <si>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</si>
  <si>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</si>
  <si>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</si>
  <si>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</si>
  <si>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</si>
  <si>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</si>
  <si>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</si>
  <si>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</si>
  <si>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</si>
  <si>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</si>
  <si>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</si>
  <si>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</si>
  <si>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</si>
  <si>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</si>
  <si>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</si>
  <si>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</si>
  <si>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</si>
  <si>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</si>
  <si>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</si>
  <si>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</si>
  <si>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</si>
  <si>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</si>
  <si>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</si>
  <si>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</si>
  <si>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</si>
  <si>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</si>
  <si>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</si>
  <si>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</si>
  <si>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</si>
  <si>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</si>
  <si>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</si>
  <si>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</si>
  <si>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</si>
  <si>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</si>
  <si>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</si>
  <si>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</si>
  <si>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</si>
  <si>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</si>
  <si>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</si>
  <si>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</si>
  <si>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</si>
  <si>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</si>
  <si>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</si>
  <si>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</si>
  <si>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</si>
  <si>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</si>
  <si>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</si>
  <si>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</si>
  <si>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</si>
  <si>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</si>
  <si>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</si>
  <si>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</si>
  <si>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</si>
  <si>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</si>
  <si>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</si>
  <si>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</si>
  <si>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</si>
  <si>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</si>
  <si>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</si>
  <si>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</si>
  <si>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</si>
  <si>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</si>
  <si>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</si>
  <si>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</si>
  <si>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</si>
  <si>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</si>
  <si>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</si>
  <si>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</si>
  <si>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</si>
  <si>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</si>
  <si>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</si>
  <si>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</si>
  <si>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</si>
  <si>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</si>
  <si>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</si>
  <si>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</si>
  <si>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</si>
  <si>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</si>
  <si>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</si>
  <si>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</si>
  <si>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</si>
  <si>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</si>
  <si>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</si>
  <si>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</si>
  <si>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</si>
  <si>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</si>
  <si>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</si>
  <si>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</si>
  <si>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</si>
  <si>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</si>
  <si>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</si>
  <si>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</si>
  <si>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</si>
  <si>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</si>
  <si>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</si>
  <si>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</si>
  <si>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</si>
  <si>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</si>
  <si>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</si>
  <si>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</si>
  <si>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</si>
  <si>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</si>
  <si>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</si>
  <si>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</si>
  <si>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</si>
  <si>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</si>
  <si>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</si>
  <si>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</si>
  <si>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</si>
  <si>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</si>
  <si>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</si>
  <si>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</si>
  <si>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</si>
  <si>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</si>
  <si>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</si>
  <si>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</si>
  <si>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</si>
  <si>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</si>
  <si>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</si>
  <si>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</si>
  <si>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</si>
  <si>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</si>
  <si>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</si>
  <si>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</si>
  <si>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</si>
  <si>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</si>
  <si>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</si>
  <si>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</si>
  <si>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</si>
  <si>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</si>
  <si>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</si>
  <si>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</si>
  <si>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</si>
  <si>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</si>
  <si>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</si>
  <si>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</si>
  <si>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</si>
  <si>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</si>
  <si>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</si>
  <si>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</si>
  <si>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</si>
  <si>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</si>
  <si>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</si>
  <si>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</si>
  <si>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</si>
  <si>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</si>
  <si>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</si>
  <si>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</si>
  <si>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</si>
  <si>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</si>
  <si>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</si>
  <si>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</si>
  <si>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</si>
  <si>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</si>
  <si>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</si>
  <si>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</si>
  <si>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</si>
  <si>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</si>
  <si>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</si>
  <si>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</si>
  <si>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</si>
  <si>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</si>
  <si>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</si>
  <si>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</si>
  <si>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</si>
  <si>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</si>
  <si>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</si>
  <si>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</si>
  <si>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</si>
  <si>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</si>
  <si>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</si>
  <si>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</si>
  <si>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</si>
  <si>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</si>
  <si>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</si>
  <si>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</si>
  <si>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</si>
  <si>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</si>
  <si>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</si>
  <si>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</si>
  <si>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</si>
  <si>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</si>
  <si>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</si>
  <si>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</si>
  <si>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</si>
  <si>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</si>
  <si>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</si>
  <si>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</si>
  <si>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</si>
  <si>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</si>
  <si>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</si>
  <si>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</si>
  <si>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</si>
  <si>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</si>
  <si>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</si>
  <si>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</si>
  <si>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</si>
  <si>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</si>
  <si>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</si>
  <si>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</si>
  <si>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</si>
  <si>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</si>
  <si>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</si>
  <si>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</si>
  <si>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</si>
  <si>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</si>
  <si>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</si>
  <si>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</si>
  <si>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</si>
  <si>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</si>
  <si>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</si>
  <si>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</si>
  <si>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</si>
  <si>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</si>
  <si>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</si>
  <si>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</si>
  <si>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</si>
  <si>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</si>
  <si>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</si>
  <si>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</si>
  <si>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</si>
  <si>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</si>
  <si>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</si>
  <si>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</si>
  <si>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</si>
  <si>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</si>
  <si>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</si>
  <si>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</si>
  <si>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</si>
  <si>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</si>
  <si>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</si>
  <si>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</si>
  <si>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</si>
  <si>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</si>
  <si>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</si>
  <si>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</si>
  <si>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</si>
  <si>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</si>
  <si>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</si>
  <si>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</si>
  <si>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</si>
  <si>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</si>
  <si>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</si>
  <si>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</si>
  <si>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</si>
  <si>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</si>
  <si>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</si>
  <si>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</si>
  <si>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</si>
  <si>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</si>
  <si>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</si>
  <si>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</si>
  <si>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</si>
  <si>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</si>
  <si>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</si>
  <si>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</si>
  <si>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</si>
  <si>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</si>
  <si>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</si>
  <si>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</si>
  <si>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</si>
  <si>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</si>
  <si>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</si>
  <si>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</si>
  <si>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</si>
  <si>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</si>
  <si>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</si>
  <si>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</si>
  <si>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</si>
  <si>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</si>
  <si>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</si>
  <si>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</si>
  <si>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</si>
  <si>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</si>
  <si>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</si>
  <si>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</si>
  <si>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</si>
  <si>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</si>
  <si>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</si>
  <si>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</si>
  <si>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</si>
  <si>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</si>
  <si>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</si>
  <si>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</si>
  <si>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</si>
  <si>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</si>
  <si>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</si>
  <si>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</si>
  <si>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</si>
  <si>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</si>
  <si>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</si>
  <si>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</si>
  <si>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</si>
  <si>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</si>
  <si>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</si>
  <si>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</si>
  <si>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</si>
  <si>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</si>
  <si>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</si>
  <si>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</si>
  <si>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</si>
  <si>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</si>
  <si>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</si>
  <si>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</si>
  <si>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</si>
  <si>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</si>
  <si>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</si>
  <si>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</si>
  <si>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</si>
  <si>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</si>
  <si>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</si>
  <si>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</si>
  <si>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</si>
  <si>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</si>
  <si>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</si>
  <si>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</si>
  <si>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</si>
  <si>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</si>
  <si>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</si>
  <si>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</si>
  <si>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</si>
  <si>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</si>
  <si>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</si>
  <si>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</si>
  <si>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</si>
  <si>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</si>
  <si>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</si>
  <si>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</si>
  <si>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</si>
  <si>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</si>
  <si>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</si>
  <si>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</si>
  <si>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</si>
  <si>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</si>
  <si>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</si>
  <si>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</si>
  <si>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</si>
  <si>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</si>
  <si>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</si>
  <si>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</si>
  <si>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</si>
  <si>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</si>
  <si>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</si>
  <si>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</si>
  <si>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</si>
  <si>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</si>
  <si>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</si>
  <si>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</si>
  <si>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</si>
  <si>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</si>
  <si>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</si>
  <si>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</si>
  <si>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</si>
  <si>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</si>
  <si>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</si>
  <si>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</si>
  <si>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</si>
  <si>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</si>
  <si>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</si>
  <si>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</si>
  <si>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</si>
  <si>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</si>
  <si>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</si>
  <si>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</si>
  <si>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</si>
  <si>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</si>
  <si>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</si>
  <si>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</si>
  <si>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</si>
  <si>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</si>
  <si>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</si>
  <si>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</si>
  <si>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</si>
  <si>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</si>
  <si>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</si>
  <si>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</si>
  <si>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</si>
  <si>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</si>
  <si>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</si>
  <si>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</si>
  <si>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</si>
  <si>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</si>
  <si>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</si>
  <si>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</si>
  <si>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</si>
  <si>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</si>
  <si>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</si>
  <si>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</si>
  <si>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</si>
  <si>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</si>
  <si>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</si>
  <si>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</si>
  <si>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</si>
  <si>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</si>
  <si>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</si>
  <si>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</si>
  <si>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</si>
  <si>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</si>
  <si>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</si>
  <si>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</si>
  <si>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</si>
  <si>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</si>
  <si>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</si>
  <si>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</si>
  <si>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</si>
  <si>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</si>
  <si>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</si>
  <si>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</si>
  <si>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</si>
  <si>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</si>
  <si>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</si>
  <si>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</si>
  <si>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</si>
  <si>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</si>
  <si>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</si>
  <si>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</si>
  <si>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</si>
  <si>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</si>
  <si>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</si>
  <si>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</si>
  <si>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</si>
  <si>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</si>
  <si>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</si>
  <si>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</si>
  <si>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</si>
  <si>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</si>
  <si>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</si>
  <si>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</si>
  <si>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</si>
  <si>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</si>
  <si>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</si>
  <si>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</si>
  <si>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</si>
  <si>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</si>
  <si>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</si>
  <si>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</si>
  <si>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</si>
  <si>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</si>
  <si>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</si>
  <si>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</si>
  <si>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</si>
  <si>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</si>
  <si>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</si>
  <si>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</si>
  <si>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</si>
  <si>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</si>
  <si>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</si>
  <si>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</si>
  <si>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</si>
  <si>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</si>
  <si>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</si>
  <si>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</si>
  <si>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</si>
  <si>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</si>
  <si>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</si>
  <si>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</si>
  <si>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</si>
  <si>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</si>
  <si>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</si>
  <si>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</si>
  <si>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</si>
  <si>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</si>
  <si>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</si>
  <si>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</si>
  <si>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</si>
  <si>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</si>
  <si>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</si>
  <si>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</si>
  <si>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</si>
  <si>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</si>
  <si>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</si>
  <si>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</si>
  <si>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</si>
  <si>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</si>
  <si>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</si>
  <si>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</si>
  <si>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</si>
  <si>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</si>
  <si>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</si>
  <si>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</si>
  <si>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</si>
  <si>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</si>
  <si>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</si>
  <si>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</si>
  <si>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</si>
  <si>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</si>
  <si>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</si>
  <si>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</si>
  <si>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</si>
  <si>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</si>
  <si>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</si>
  <si>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</si>
  <si>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</si>
  <si>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</si>
  <si>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</si>
  <si>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</si>
  <si>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</si>
  <si>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</si>
  <si>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</si>
  <si>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</si>
  <si>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</si>
  <si>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</si>
  <si>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</si>
  <si>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</si>
  <si>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</si>
  <si>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</si>
  <si>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</si>
  <si>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</si>
  <si>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</si>
  <si>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</si>
  <si>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</si>
  <si>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</si>
  <si>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</si>
  <si>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</si>
  <si>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</si>
  <si>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</si>
  <si>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</si>
  <si>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</si>
  <si>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</si>
  <si>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</si>
  <si>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</si>
  <si>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</si>
  <si>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</si>
  <si>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</si>
  <si>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</si>
  <si>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</si>
  <si>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</si>
  <si>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</si>
  <si>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</si>
  <si>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</si>
  <si>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</si>
  <si>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</si>
  <si>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</si>
  <si>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</si>
  <si>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</si>
  <si>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</si>
  <si>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</si>
  <si>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</si>
  <si>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</si>
  <si>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</si>
  <si>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</si>
  <si>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</si>
  <si>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</si>
  <si>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</si>
  <si>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</si>
  <si>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</si>
  <si>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</si>
  <si>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</si>
  <si>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</si>
  <si>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</si>
  <si>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</si>
  <si>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</si>
  <si>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</si>
  <si>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</si>
  <si>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</si>
  <si>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</si>
  <si>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</si>
  <si>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</si>
  <si>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</si>
  <si>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</si>
  <si>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</si>
  <si>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</si>
  <si>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</si>
  <si>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</si>
  <si>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</si>
  <si>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</si>
  <si>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</si>
  <si>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</si>
  <si>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</si>
  <si>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</si>
  <si>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</si>
  <si>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</si>
  <si>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</si>
  <si>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</si>
  <si>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</si>
  <si>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</si>
  <si>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</si>
  <si>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</si>
  <si>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</si>
  <si>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</si>
  <si>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</si>
  <si>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</si>
  <si>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</si>
  <si>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</si>
  <si>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</si>
  <si>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</si>
  <si>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</si>
  <si>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</si>
  <si>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</si>
  <si>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</si>
  <si>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</si>
  <si>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</si>
  <si>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</si>
  <si>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</si>
  <si>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</si>
  <si>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</si>
  <si>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</si>
  <si>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</si>
  <si>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</si>
  <si>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</si>
  <si>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</si>
  <si>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</si>
  <si>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</si>
  <si>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</si>
  <si>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</si>
  <si>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</si>
  <si>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</si>
  <si>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</si>
  <si>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</si>
  <si>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</si>
  <si>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</si>
  <si>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</si>
  <si>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</si>
  <si>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</si>
  <si>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</si>
  <si>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</si>
  <si>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</si>
  <si>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</si>
  <si>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</si>
  <si>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</si>
  <si>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</si>
  <si>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</si>
  <si>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</si>
  <si>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</si>
  <si>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</si>
  <si>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</si>
  <si>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</si>
  <si>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</si>
  <si>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</si>
  <si>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</si>
  <si>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</si>
  <si>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</si>
  <si>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</si>
  <si>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</si>
  <si>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</si>
  <si>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</si>
  <si>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</si>
  <si>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</si>
  <si>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</si>
  <si>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</si>
  <si>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</si>
  <si>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</si>
  <si>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</si>
  <si>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</si>
  <si>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</si>
  <si>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</si>
  <si>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</si>
  <si>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</si>
  <si>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</si>
  <si>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</si>
  <si>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</si>
  <si>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</si>
  <si>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</si>
  <si>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</si>
  <si>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</si>
  <si>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</si>
  <si>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</si>
  <si>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</si>
  <si>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</si>
  <si>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</si>
  <si>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</si>
  <si>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</si>
  <si>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</si>
  <si>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</si>
  <si>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</si>
  <si>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</si>
  <si>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</si>
  <si>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</si>
  <si>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</si>
  <si>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</si>
  <si>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</si>
  <si>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</si>
  <si>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</si>
  <si>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</si>
  <si>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</si>
  <si>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</si>
  <si>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</si>
  <si>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</si>
  <si>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</si>
  <si>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</si>
  <si>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</si>
  <si>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</si>
  <si>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</si>
  <si>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</si>
  <si>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</si>
  <si>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</si>
  <si>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</si>
  <si>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</si>
  <si>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</si>
  <si>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</si>
  <si>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</si>
  <si>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</si>
  <si>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</si>
  <si>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</si>
  <si>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</si>
  <si>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</si>
  <si>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</si>
  <si>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</si>
  <si>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</si>
  <si>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</si>
  <si>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</si>
  <si>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</si>
  <si>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</si>
  <si>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</si>
  <si>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</si>
  <si>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</si>
  <si>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</si>
  <si>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</si>
  <si>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</si>
  <si>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</si>
  <si>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</si>
  <si>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</si>
  <si>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</si>
  <si>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</si>
  <si>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</si>
  <si>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</si>
  <si>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</si>
  <si>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</si>
  <si>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</si>
  <si>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</si>
  <si>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</si>
  <si>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</si>
  <si>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</si>
  <si>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</si>
  <si>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</si>
  <si>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</si>
  <si>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</si>
  <si>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</si>
  <si>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</si>
  <si>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</si>
  <si>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</si>
  <si>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</si>
  <si>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</si>
  <si>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</si>
  <si>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</si>
  <si>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</si>
  <si>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</si>
  <si>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</si>
  <si>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</si>
  <si>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</si>
  <si>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</si>
  <si>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</si>
  <si>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</si>
  <si>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</si>
  <si>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</si>
  <si>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</si>
  <si>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</si>
  <si>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</si>
  <si>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</si>
  <si>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</si>
  <si>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</si>
  <si>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</si>
  <si>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</si>
  <si>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</si>
  <si>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</si>
  <si>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</si>
  <si>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</si>
  <si>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</si>
  <si>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</si>
  <si>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</si>
  <si>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</si>
  <si>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</si>
  <si>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</si>
  <si>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</si>
  <si>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</si>
  <si>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</si>
  <si>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</si>
  <si>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</si>
  <si>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</si>
  <si>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</si>
  <si>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</si>
  <si>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</si>
  <si>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</si>
  <si>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</si>
  <si>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</si>
  <si>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</si>
  <si>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</si>
  <si>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</si>
  <si>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</si>
  <si>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</si>
  <si>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</si>
  <si>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</si>
  <si>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</si>
  <si>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</si>
  <si>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</si>
  <si>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</si>
  <si>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</si>
  <si>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</si>
  <si>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</si>
  <si>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</si>
  <si>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</si>
  <si>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</si>
  <si>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</si>
  <si>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</si>
  <si>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</si>
  <si>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</si>
  <si>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</si>
  <si>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</si>
  <si>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</si>
  <si>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</si>
  <si>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</si>
  <si>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</si>
  <si>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</si>
  <si>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</si>
  <si>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</si>
  <si>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</si>
  <si>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</si>
  <si>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</si>
  <si>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</si>
  <si>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</si>
  <si>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</si>
  <si>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</si>
  <si>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</si>
  <si>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</si>
  <si>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</si>
  <si>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</si>
  <si>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</si>
  <si>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</si>
  <si>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</si>
  <si>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</si>
  <si>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</si>
  <si>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</si>
  <si>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</si>
  <si>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</si>
  <si>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</si>
  <si>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</si>
  <si>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</si>
  <si>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</si>
  <si>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</si>
  <si>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</si>
  <si>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</si>
  <si>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</si>
  <si>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</si>
  <si>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</si>
  <si>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</si>
  <si>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</si>
  <si>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</si>
  <si>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</si>
  <si>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</si>
  <si>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</si>
  <si>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</si>
  <si>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</si>
  <si>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</si>
  <si>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</si>
  <si>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</si>
  <si>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</si>
  <si>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</si>
  <si>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</si>
  <si>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</si>
  <si>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</si>
  <si>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</si>
  <si>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</si>
  <si>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</si>
  <si>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</si>
  <si>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</si>
  <si>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</si>
  <si>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</si>
  <si>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</si>
  <si>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</si>
  <si>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</si>
  <si>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</si>
  <si>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</si>
  <si>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</si>
  <si>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</si>
  <si>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</si>
  <si>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</si>
  <si>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</si>
  <si>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</si>
  <si>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</si>
  <si>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</si>
  <si>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</si>
  <si>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</si>
  <si>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</si>
  <si>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</si>
  <si>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</si>
  <si>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</si>
  <si>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</si>
  <si>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</si>
  <si>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</si>
  <si>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</si>
  <si>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</si>
  <si>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</si>
  <si>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</si>
  <si>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</si>
  <si>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</si>
  <si>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</si>
  <si>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</si>
  <si>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</si>
  <si>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</si>
  <si>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</si>
  <si>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</si>
  <si>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</si>
  <si>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</si>
  <si>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</si>
  <si>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</si>
  <si>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</si>
  <si>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</si>
  <si>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</si>
  <si>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</si>
  <si>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</si>
  <si>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</si>
  <si>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</si>
  <si>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</si>
  <si>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</si>
  <si>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</si>
  <si>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</si>
  <si>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</si>
  <si>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</si>
  <si>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</si>
  <si>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</si>
  <si>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</si>
  <si>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</si>
  <si>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</si>
  <si>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</si>
  <si>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</si>
  <si>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</si>
  <si>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</si>
  <si>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</si>
  <si>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</si>
  <si>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</si>
  <si>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</si>
  <si>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</si>
  <si>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</si>
  <si>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</si>
  <si>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</si>
  <si>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</si>
  <si>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</si>
  <si>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</si>
  <si>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</si>
  <si>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</si>
  <si>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</si>
  <si>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</si>
  <si>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</si>
  <si>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</si>
  <si>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</si>
  <si>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</si>
  <si>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</si>
  <si>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</si>
  <si>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</si>
  <si>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</si>
  <si>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</si>
  <si>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</si>
  <si>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</si>
  <si>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</si>
  <si>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</si>
  <si>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</si>
  <si>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</si>
  <si>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</si>
  <si>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</si>
  <si>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</si>
  <si>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</si>
  <si>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</si>
  <si>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</si>
  <si>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</si>
  <si>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</si>
  <si>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</si>
  <si>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</si>
  <si>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</si>
  <si>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</si>
  <si>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</si>
  <si>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</si>
  <si>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</si>
  <si>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</si>
  <si>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</si>
  <si>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</si>
  <si>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</si>
  <si>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</si>
  <si>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</si>
  <si>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</si>
  <si>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</si>
  <si>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</si>
  <si>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</si>
  <si>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</si>
  <si>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</si>
  <si>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</si>
  <si>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</si>
  <si>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</si>
  <si>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</si>
  <si>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</si>
  <si>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</si>
  <si>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</si>
  <si>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</si>
  <si>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</si>
  <si>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</si>
  <si>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</si>
  <si>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</si>
  <si>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</si>
  <si>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</si>
  <si>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</si>
  <si>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</si>
  <si>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</si>
  <si>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</si>
  <si>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</si>
  <si>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</si>
  <si>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</si>
  <si>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</si>
  <si>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</si>
  <si>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</si>
  <si>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</si>
  <si>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</si>
  <si>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</si>
  <si>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</si>
  <si>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</si>
  <si>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</si>
  <si>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</si>
  <si>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</si>
  <si>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</si>
  <si>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</si>
  <si>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</si>
  <si>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</si>
  <si>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</si>
  <si>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</si>
  <si>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</si>
  <si>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</si>
  <si>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</si>
  <si>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</si>
  <si>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</si>
  <si>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</si>
  <si>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</si>
  <si>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</si>
  <si>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</si>
  <si>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</si>
  <si>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</si>
  <si>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</si>
  <si>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</si>
  <si>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</si>
  <si>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</si>
  <si>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</si>
  <si>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</si>
  <si>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</si>
  <si>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</si>
  <si>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</si>
  <si>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</si>
  <si>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</si>
  <si>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</si>
  <si>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</si>
  <si>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</si>
  <si>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</si>
  <si>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</si>
  <si>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</si>
  <si>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</si>
  <si>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</si>
  <si>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</si>
  <si>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</si>
  <si>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</si>
  <si>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</si>
  <si>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</si>
  <si>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</si>
  <si>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</si>
  <si>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</si>
  <si>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</si>
  <si>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</si>
  <si>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</si>
  <si>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</si>
  <si>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</si>
  <si>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</si>
  <si>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</si>
  <si>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</si>
  <si>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</si>
  <si>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</si>
  <si>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</si>
  <si>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</si>
  <si>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</si>
  <si>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</si>
  <si>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</si>
  <si>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</si>
  <si>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</si>
  <si>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</si>
  <si>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</si>
  <si>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</si>
  <si>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</si>
  <si>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</si>
  <si>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</si>
  <si>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</si>
  <si>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</si>
  <si>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</si>
  <si>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</si>
  <si>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</si>
  <si>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</si>
  <si>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</si>
  <si>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</si>
  <si>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</si>
  <si>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</si>
  <si>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</si>
  <si>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</si>
  <si>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</si>
  <si>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</si>
  <si>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</si>
  <si>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</si>
  <si>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</si>
  <si>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</si>
  <si>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</si>
  <si>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</si>
  <si>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</si>
  <si>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</si>
  <si>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</si>
  <si>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</si>
  <si>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</si>
  <si>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</si>
  <si>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</si>
  <si>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</si>
  <si>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</si>
  <si>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</si>
  <si>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</si>
  <si>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</si>
  <si>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</si>
  <si>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</si>
  <si>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</si>
  <si>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</si>
  <si>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</si>
  <si>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</si>
  <si>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</si>
  <si>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</si>
  <si>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</si>
  <si>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</si>
  <si>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</si>
  <si>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</si>
  <si>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</si>
  <si>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</si>
  <si>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</si>
  <si>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</si>
  <si>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</si>
  <si>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</si>
  <si>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</si>
  <si>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</si>
  <si>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</si>
  <si>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</si>
  <si>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</si>
  <si>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</si>
  <si>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</si>
  <si>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</si>
  <si>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</si>
  <si>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</si>
  <si>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</si>
  <si>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</si>
  <si>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</si>
  <si>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</si>
  <si>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</si>
  <si>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</si>
  <si>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</si>
  <si>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</si>
  <si>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</si>
  <si>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</si>
  <si>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</si>
  <si>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</si>
  <si>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</si>
  <si>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</si>
  <si>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</si>
  <si>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</si>
  <si>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</si>
  <si>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</si>
  <si>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</si>
  <si>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</si>
  <si>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</si>
  <si>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</si>
  <si>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</si>
  <si>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</si>
  <si>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</si>
  <si>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</si>
  <si>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</si>
  <si>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</si>
  <si>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</si>
  <si>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</si>
  <si>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</si>
  <si>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</si>
  <si>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</si>
  <si>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</si>
  <si>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</si>
  <si>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</si>
  <si>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</si>
  <si>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</si>
  <si>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</si>
  <si>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</si>
  <si>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</si>
  <si>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</si>
  <si>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</si>
  <si>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</si>
  <si>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</si>
  <si>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</si>
  <si>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</si>
  <si>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</si>
  <si>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</si>
  <si>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</si>
  <si>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</si>
  <si>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</si>
  <si>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</si>
  <si>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</si>
  <si>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</si>
  <si>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</si>
  <si>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</si>
  <si>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</si>
  <si>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</si>
  <si>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</si>
  <si>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</si>
  <si>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</si>
  <si>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</si>
  <si>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</si>
  <si>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</si>
  <si>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</si>
  <si>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</si>
  <si>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</si>
  <si>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</si>
  <si>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</si>
  <si>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</si>
  <si>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</si>
  <si>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</si>
  <si>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</si>
  <si>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</si>
  <si>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</si>
  <si>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</si>
  <si>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</si>
  <si>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</si>
  <si>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</si>
  <si>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</si>
  <si>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</si>
  <si>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</si>
  <si>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</si>
  <si>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</si>
  <si>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</si>
  <si>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</si>
  <si>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</si>
  <si>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</si>
  <si>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</si>
  <si>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</si>
  <si>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</si>
  <si>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</si>
  <si>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</si>
  <si>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</si>
  <si>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</si>
  <si>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</si>
  <si>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</si>
  <si>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</si>
  <si>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</si>
  <si>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</si>
  <si>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</si>
  <si>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</si>
  <si>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</si>
  <si>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</si>
  <si>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</si>
  <si>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</si>
  <si>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</si>
  <si>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</si>
  <si>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</si>
  <si>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</si>
  <si>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</si>
  <si>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</si>
  <si>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</si>
  <si>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</si>
  <si>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</si>
  <si>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</si>
  <si>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</si>
  <si>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</si>
  <si>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</si>
  <si>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</si>
  <si>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</si>
  <si>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</si>
  <si>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</si>
  <si>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</si>
  <si>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</si>
  <si>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</si>
  <si>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</si>
  <si>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</si>
  <si>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</si>
  <si>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</si>
  <si>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</si>
  <si>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</si>
  <si>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</si>
  <si>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</si>
  <si>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</si>
  <si>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</si>
  <si>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</si>
  <si>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</si>
  <si>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</si>
  <si>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</si>
  <si>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</si>
  <si>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</si>
  <si>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</si>
  <si>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</si>
  <si>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</si>
  <si>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</si>
  <si>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</si>
  <si>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</si>
  <si>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</si>
  <si>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</si>
  <si>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</si>
  <si>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</si>
  <si>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</si>
  <si>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</si>
  <si>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</si>
  <si>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</si>
  <si>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</si>
  <si>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</si>
  <si>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</si>
  <si>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</si>
  <si>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</si>
  <si>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</si>
  <si>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</si>
  <si>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</si>
  <si>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</si>
  <si>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</si>
  <si>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</si>
  <si>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</si>
  <si>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</si>
  <si>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</si>
  <si>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</si>
  <si>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</si>
  <si>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</si>
  <si>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</si>
  <si>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</si>
  <si>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</si>
  <si>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</si>
  <si>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</si>
  <si>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</si>
  <si>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</si>
  <si>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</si>
  <si>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</si>
  <si>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</si>
  <si>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</si>
  <si>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</si>
  <si>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</si>
  <si>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</si>
  <si>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</si>
  <si>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</si>
  <si>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</si>
  <si>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</si>
  <si>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</si>
  <si>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</si>
  <si>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</si>
  <si>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</si>
  <si>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</si>
  <si>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</si>
  <si>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</si>
  <si>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</si>
  <si>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</si>
  <si>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</si>
  <si>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</si>
  <si>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</si>
  <si>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</si>
  <si>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</si>
  <si>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</si>
  <si>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</si>
  <si>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</si>
  <si>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</si>
  <si>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</si>
  <si>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</si>
  <si>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</si>
  <si>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</si>
  <si>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</si>
  <si>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</si>
  <si>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</si>
  <si>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</si>
  <si>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</si>
  <si>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</si>
  <si>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</si>
  <si>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</si>
  <si>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</si>
  <si>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</si>
  <si>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</si>
  <si>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</si>
  <si>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</si>
  <si>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</si>
  <si>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</si>
  <si>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</si>
  <si>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</si>
  <si>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</si>
  <si>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</si>
  <si>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</si>
  <si>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</si>
  <si>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</si>
  <si>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</si>
  <si>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</si>
  <si>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</si>
  <si>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</si>
  <si>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</si>
  <si>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</si>
  <si>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</si>
  <si>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</si>
  <si>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</si>
  <si>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</si>
  <si>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</si>
  <si>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</si>
  <si>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</si>
  <si>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</si>
  <si>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</si>
  <si>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</si>
  <si>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</si>
  <si>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</si>
  <si>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</si>
  <si>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</si>
  <si>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</si>
  <si>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</si>
  <si>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</si>
  <si>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</si>
  <si>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</si>
  <si>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</si>
  <si>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</si>
  <si>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</si>
  <si>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</si>
  <si>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</si>
  <si>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</si>
  <si>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</si>
  <si>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</si>
  <si>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</si>
  <si>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</si>
  <si>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</si>
  <si>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</si>
  <si>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</si>
  <si>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</si>
  <si>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</si>
  <si>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</si>
  <si>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</si>
  <si>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</si>
  <si>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</si>
  <si>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</si>
  <si>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</si>
  <si>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</si>
  <si>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</si>
  <si>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</si>
  <si>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</si>
  <si>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</si>
  <si>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</si>
  <si>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</si>
  <si>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</si>
  <si>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</si>
  <si>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</si>
  <si>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</si>
  <si>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</si>
  <si>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</si>
  <si>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</si>
  <si>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</si>
  <si>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</si>
  <si>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</si>
  <si>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</si>
  <si>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</si>
  <si>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</si>
  <si>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</si>
  <si>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</si>
  <si>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</si>
  <si>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</si>
  <si>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</si>
  <si>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</si>
  <si>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</si>
  <si>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</si>
  <si>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</si>
  <si>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</si>
  <si>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</si>
  <si>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</si>
  <si>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</si>
  <si>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</si>
  <si>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</si>
  <si>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</si>
  <si>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</si>
  <si>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</si>
  <si>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</si>
  <si>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</si>
  <si>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</si>
  <si>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</si>
  <si>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</si>
  <si>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</si>
  <si>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</si>
  <si>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</si>
  <si>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</si>
  <si>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</si>
  <si>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</si>
  <si>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</si>
  <si>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</si>
  <si>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</si>
  <si>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</si>
  <si>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</si>
  <si>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</si>
  <si>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</si>
  <si>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</si>
  <si>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</si>
  <si>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</si>
  <si>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</si>
  <si>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</si>
  <si>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</si>
  <si>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</si>
  <si>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</si>
  <si>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</si>
  <si>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</si>
  <si>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</si>
  <si>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</si>
  <si>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</si>
  <si>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</si>
  <si>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</si>
  <si>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</si>
  <si>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</si>
  <si>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</si>
  <si>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</si>
  <si>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</si>
  <si>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</si>
  <si>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</si>
  <si>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</si>
  <si>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</si>
  <si>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</si>
  <si>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</si>
  <si>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</si>
  <si>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</si>
  <si>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</si>
  <si>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</si>
  <si>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</si>
  <si>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</si>
  <si>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</si>
  <si>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</si>
  <si>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</si>
  <si>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</si>
  <si>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</si>
  <si>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</si>
  <si>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</si>
  <si>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</si>
  <si>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</si>
  <si>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</si>
  <si>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</si>
  <si>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</si>
  <si>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</si>
  <si>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</si>
  <si>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</si>
  <si>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</si>
  <si>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</si>
  <si>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</si>
  <si>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</si>
  <si>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</si>
  <si>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</si>
  <si>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</si>
  <si>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</si>
  <si>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</si>
  <si>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</si>
  <si>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</si>
  <si>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</si>
  <si>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</si>
  <si>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</si>
  <si>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</si>
  <si>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</si>
  <si>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</si>
  <si>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</si>
  <si>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</si>
  <si>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</si>
  <si>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</si>
  <si>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</si>
  <si>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</si>
  <si>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</si>
  <si>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</si>
  <si>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</si>
  <si>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</si>
  <si>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</si>
  <si>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</si>
  <si>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</si>
  <si>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</si>
  <si>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</si>
  <si>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</si>
  <si>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</si>
  <si>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</si>
  <si>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</si>
  <si>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</si>
  <si>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</si>
  <si>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</si>
  <si>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</si>
  <si>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</si>
  <si>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</si>
  <si>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</si>
  <si>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</si>
  <si>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</si>
  <si>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</si>
  <si>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</si>
  <si>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</si>
  <si>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</si>
  <si>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</si>
  <si>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</si>
  <si>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</si>
  <si>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</si>
  <si>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</si>
  <si>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</si>
  <si>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</si>
  <si>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</si>
  <si>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</si>
  <si>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</si>
  <si>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</si>
  <si>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</si>
  <si>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</si>
  <si>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</si>
  <si>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</si>
  <si>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</si>
  <si>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</si>
  <si>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</si>
  <si>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</si>
  <si>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</si>
  <si>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</si>
  <si>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</si>
  <si>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</si>
  <si>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</si>
  <si>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</si>
  <si>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</si>
  <si>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</si>
  <si>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</si>
  <si>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</si>
  <si>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</si>
  <si>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</si>
  <si>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</si>
  <si>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</si>
  <si>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</si>
  <si>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</si>
  <si>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</si>
  <si>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</si>
  <si>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</si>
  <si>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</si>
  <si>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</si>
  <si>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</si>
  <si>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</si>
  <si>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</si>
  <si>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</si>
  <si>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</si>
  <si>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</si>
  <si>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</si>
  <si>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</si>
  <si>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</si>
  <si>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</si>
  <si>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</si>
  <si>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</si>
  <si>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</si>
  <si>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</si>
  <si>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</si>
  <si>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</si>
  <si>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</si>
  <si>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</si>
  <si>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</si>
  <si>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</si>
  <si>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</si>
  <si>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</si>
  <si>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</si>
  <si>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</si>
  <si>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</si>
  <si>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</si>
  <si>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</si>
  <si>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</si>
  <si>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</si>
  <si>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</si>
  <si>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</si>
  <si>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</si>
  <si>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</si>
  <si>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</si>
  <si>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</si>
  <si>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</si>
  <si>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</si>
  <si>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</si>
  <si>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</si>
  <si>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</si>
  <si>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</si>
  <si>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</si>
  <si>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</si>
  <si>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</si>
  <si>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</si>
  <si>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</si>
  <si>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</si>
  <si>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</si>
  <si>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</si>
  <si>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</si>
  <si>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</si>
  <si>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</si>
  <si>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</si>
  <si>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</si>
  <si>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</si>
  <si>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</si>
  <si>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</si>
  <si>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</si>
  <si>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</si>
  <si>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</si>
  <si>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</si>
  <si>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</si>
  <si>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</si>
  <si>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</si>
  <si>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</si>
  <si>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</si>
  <si>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</si>
  <si>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</si>
  <si>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</si>
  <si>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</si>
  <si>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</si>
  <si>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</si>
  <si>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</si>
  <si>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</si>
  <si>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</si>
  <si>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</si>
  <si>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</si>
  <si>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</si>
  <si>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</si>
  <si>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</si>
  <si>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</si>
  <si>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</si>
  <si>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</si>
  <si>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</si>
  <si>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</si>
  <si>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</si>
  <si>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</si>
  <si>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</si>
  <si>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</si>
  <si>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</si>
  <si>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</si>
  <si>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</si>
  <si>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</si>
  <si>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</si>
  <si>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</si>
  <si>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</si>
  <si>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</si>
  <si>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</si>
  <si>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</si>
  <si>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</si>
  <si>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</si>
  <si>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</si>
  <si>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</si>
  <si>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</si>
  <si>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</si>
  <si>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</si>
  <si>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</si>
  <si>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</si>
  <si>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</si>
  <si>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</si>
  <si>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</si>
  <si>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</si>
  <si>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</si>
  <si>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</si>
  <si>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</si>
  <si>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</si>
  <si>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</si>
  <si>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</si>
  <si>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</si>
  <si>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</si>
  <si>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</si>
  <si>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</si>
  <si>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</si>
  <si>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</si>
  <si>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</si>
  <si>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</si>
  <si>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</si>
  <si>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</si>
  <si>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</si>
  <si>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</si>
  <si>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</si>
  <si>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</si>
  <si>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</si>
  <si>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</si>
  <si>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</si>
  <si>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</si>
  <si>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</si>
  <si>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</si>
  <si>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</si>
  <si>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</si>
  <si>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</si>
  <si>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</si>
  <si>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</si>
  <si>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</si>
  <si>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</si>
  <si>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</si>
  <si>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</si>
  <si>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</si>
  <si>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</si>
  <si>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</si>
  <si>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</si>
  <si>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</si>
  <si>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</si>
  <si>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</si>
  <si>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</si>
  <si>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</si>
  <si>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</si>
  <si>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</si>
  <si>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</si>
  <si>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</si>
  <si>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</si>
  <si>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</si>
  <si>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</si>
  <si>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</si>
  <si>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</si>
  <si>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</si>
  <si>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</si>
  <si>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</si>
  <si>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</si>
  <si>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</si>
  <si>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</si>
  <si>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</si>
  <si>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</si>
  <si>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</si>
  <si>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</si>
  <si>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</si>
  <si>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</si>
  <si>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</si>
  <si>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</si>
  <si>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</si>
  <si>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</si>
  <si>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</si>
  <si>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</si>
  <si>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</si>
  <si>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</si>
  <si>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</si>
  <si>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</si>
  <si>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</si>
  <si>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</si>
  <si>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</si>
  <si>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</si>
  <si>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</si>
  <si>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</si>
  <si>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</si>
  <si>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</si>
  <si>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</si>
  <si>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</si>
  <si>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</si>
  <si>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</si>
  <si>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</si>
  <si>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</si>
  <si>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</si>
  <si>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</si>
  <si>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</si>
  <si>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</si>
  <si>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</si>
  <si>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</si>
  <si>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</si>
  <si>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</si>
  <si>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</si>
  <si>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</si>
  <si>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</si>
  <si>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</si>
  <si>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</si>
  <si>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</si>
  <si>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</si>
  <si>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</si>
  <si>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</si>
  <si>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</si>
  <si>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</si>
  <si>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</si>
  <si>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</si>
  <si>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</si>
  <si>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</si>
  <si>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</si>
  <si>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</si>
  <si>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</si>
  <si>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</si>
  <si>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</si>
  <si>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</si>
  <si>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</si>
  <si>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</si>
  <si>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</si>
  <si>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</si>
  <si>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</si>
  <si>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</si>
  <si>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</si>
  <si>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</si>
  <si>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</si>
  <si>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</si>
  <si>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</si>
  <si>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</si>
  <si>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</si>
  <si>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</si>
  <si>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</si>
  <si>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</si>
  <si>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</si>
  <si>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</si>
  <si>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</si>
  <si>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</si>
  <si>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</si>
  <si>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</si>
  <si>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</si>
  <si>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</si>
  <si>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</si>
  <si>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</si>
  <si>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</si>
  <si>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</si>
  <si>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</si>
  <si>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</si>
  <si>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</si>
  <si>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</si>
  <si>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</si>
  <si>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</si>
  <si>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</si>
  <si>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</si>
  <si>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</si>
  <si>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</si>
  <si>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</si>
  <si>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</si>
  <si>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</si>
  <si>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</si>
  <si>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</si>
  <si>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</si>
  <si>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</si>
  <si>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</si>
  <si>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</si>
  <si>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</si>
  <si>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</si>
  <si>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</si>
  <si>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</si>
  <si>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</si>
  <si>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</si>
  <si>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</si>
  <si>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</si>
  <si>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</si>
  <si>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</si>
  <si>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</si>
  <si>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</si>
  <si>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</si>
  <si>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</si>
  <si>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</si>
  <si>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</si>
  <si>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</si>
  <si>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</si>
  <si>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</si>
  <si>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</si>
  <si>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</si>
  <si>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</si>
  <si>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</si>
  <si>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</si>
  <si>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</si>
  <si>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</si>
  <si>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</si>
  <si>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</si>
  <si>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</si>
  <si>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</si>
  <si>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</si>
  <si>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</si>
  <si>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</si>
  <si>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</si>
  <si>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</si>
  <si>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</si>
  <si>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</si>
  <si>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</si>
  <si>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</si>
  <si>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</si>
  <si>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</si>
  <si>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</si>
  <si>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</si>
  <si>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</si>
  <si>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</si>
  <si>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</si>
  <si>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</si>
  <si>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</si>
  <si>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</si>
  <si>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</si>
  <si>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</si>
  <si>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</si>
  <si>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</si>
  <si>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</si>
  <si>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</si>
  <si>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</si>
  <si>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</si>
  <si>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</si>
  <si>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</si>
  <si>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</si>
  <si>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</si>
  <si>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</si>
  <si>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</si>
  <si>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</si>
  <si>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</si>
  <si>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</si>
  <si>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</si>
  <si>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</si>
  <si>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</si>
  <si>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</si>
  <si>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</si>
  <si>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</si>
  <si>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</si>
  <si>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</si>
  <si>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</si>
  <si>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</si>
  <si>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</si>
  <si>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</si>
  <si>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</si>
  <si>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</si>
  <si>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</si>
  <si>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</si>
  <si>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</si>
  <si>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</si>
  <si>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</si>
  <si>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</si>
  <si>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</si>
  <si>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</si>
  <si>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</si>
  <si>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</si>
  <si>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</si>
  <si>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</si>
  <si>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</si>
  <si>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</si>
  <si>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</si>
  <si>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</si>
  <si>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</si>
  <si>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</si>
  <si>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</si>
  <si>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</si>
  <si>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</si>
  <si>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</si>
  <si>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</si>
  <si>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</si>
  <si>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</si>
  <si>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</si>
  <si>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</si>
  <si>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</si>
  <si>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</si>
  <si>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</si>
  <si>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</si>
  <si>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</si>
  <si>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</si>
  <si>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</si>
  <si>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</si>
  <si>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</si>
  <si>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</si>
  <si>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</si>
  <si>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</si>
  <si>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</si>
  <si>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</si>
  <si>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</si>
  <si>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</si>
  <si>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</si>
  <si>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</si>
  <si>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</si>
  <si>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</si>
  <si>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</si>
  <si>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</si>
  <si>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</si>
  <si>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</si>
  <si>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</si>
  <si>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</si>
  <si>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</si>
  <si>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</si>
  <si>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</si>
  <si>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</si>
  <si>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</si>
  <si>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</si>
  <si>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</si>
  <si>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</si>
  <si>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</si>
  <si>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</si>
  <si>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</si>
  <si>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</si>
  <si>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</si>
  <si>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</si>
  <si>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</si>
  <si>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</si>
  <si>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</si>
  <si>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</si>
  <si>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</si>
  <si>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</si>
  <si>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</si>
  <si>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</si>
  <si>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</si>
  <si>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</si>
  <si>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</si>
  <si>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</si>
  <si>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</si>
  <si>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</si>
  <si>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</si>
  <si>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</si>
  <si>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</si>
  <si>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</si>
  <si>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</si>
  <si>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</si>
  <si>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</si>
  <si>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</si>
  <si>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</si>
  <si>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</si>
  <si>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</si>
  <si>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</si>
  <si>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</si>
  <si>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</si>
  <si>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</si>
  <si>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</si>
  <si>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</si>
  <si>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</si>
  <si>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</si>
  <si>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</si>
  <si>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</si>
  <si>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</si>
  <si>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</si>
  <si>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</si>
  <si>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</si>
  <si>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</si>
  <si>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</si>
  <si>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</si>
  <si>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</si>
  <si>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</si>
  <si>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</si>
  <si>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</si>
  <si>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</si>
  <si>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</si>
  <si>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</si>
  <si>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</si>
  <si>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</si>
  <si>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</si>
  <si>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</si>
  <si>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</si>
  <si>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</si>
  <si>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</si>
  <si>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</si>
  <si>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</si>
  <si>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</si>
  <si>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</si>
  <si>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</si>
  <si>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</si>
  <si>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</si>
  <si>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</si>
  <si>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</si>
  <si>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</si>
  <si>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</si>
  <si>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</si>
  <si>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</si>
  <si>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</si>
  <si>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</si>
  <si>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</si>
  <si>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</si>
  <si>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</si>
  <si>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</si>
  <si>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</si>
  <si>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</si>
  <si>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</si>
  <si>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</si>
  <si>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</si>
  <si>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</si>
  <si>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</si>
  <si>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</si>
  <si>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</si>
  <si>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</si>
  <si>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</si>
  <si>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</si>
  <si>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</si>
  <si>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</si>
  <si>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</si>
  <si>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</si>
  <si>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</si>
  <si>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</si>
  <si>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</si>
  <si>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</si>
  <si>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</si>
  <si>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</si>
  <si>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</si>
  <si>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</si>
  <si>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</si>
  <si>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</si>
  <si>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</si>
  <si>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</si>
  <si>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</si>
  <si>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</si>
  <si>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</si>
  <si>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</si>
  <si>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</si>
  <si>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</si>
  <si>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</si>
  <si>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</si>
  <si>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</si>
  <si>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</si>
  <si>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</si>
  <si>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</si>
  <si>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</si>
  <si>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</si>
  <si>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</si>
  <si>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</si>
  <si>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</si>
  <si>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</si>
  <si>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</si>
  <si>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</si>
  <si>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</si>
  <si>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</si>
  <si>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</si>
  <si>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</si>
  <si>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</si>
  <si>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</si>
  <si>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</si>
  <si>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</si>
  <si>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</si>
  <si>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</si>
  <si>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</si>
  <si>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</si>
  <si>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</si>
  <si>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</si>
  <si>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</si>
  <si>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</si>
  <si>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</si>
  <si>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</si>
  <si>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</si>
  <si>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</si>
  <si>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</si>
  <si>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</si>
  <si>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</si>
  <si>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</si>
  <si>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</si>
  <si>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</si>
  <si>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</si>
  <si>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</si>
  <si>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</si>
  <si>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</si>
  <si>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</si>
  <si>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</si>
  <si>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</si>
  <si>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</si>
  <si>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</si>
  <si>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</si>
  <si>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</si>
  <si>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</si>
  <si>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</si>
  <si>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</si>
  <si>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</si>
  <si>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</si>
  <si>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</si>
  <si>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</si>
  <si>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</si>
  <si>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</si>
  <si>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</si>
  <si>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</si>
  <si>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</si>
  <si>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</si>
  <si>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</si>
  <si>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</si>
  <si>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</si>
  <si>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</si>
  <si>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</si>
  <si>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</si>
  <si>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</si>
  <si>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</si>
  <si>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</si>
  <si>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</si>
  <si>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</si>
  <si>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</si>
  <si>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</si>
  <si>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</si>
  <si>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</si>
  <si>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</si>
  <si>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</si>
  <si>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</si>
  <si>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</si>
  <si>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</si>
  <si>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</si>
  <si>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</si>
  <si>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</si>
  <si>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</si>
  <si>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</si>
  <si>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</si>
  <si>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</si>
  <si>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</si>
  <si>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</si>
  <si>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</si>
  <si>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</si>
  <si>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</si>
  <si>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</si>
  <si>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</si>
  <si>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</si>
  <si>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</si>
  <si>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</si>
  <si>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</si>
  <si>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</si>
  <si>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</si>
  <si>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</si>
  <si>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</si>
  <si>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</si>
  <si>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</si>
  <si>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</si>
  <si>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</si>
  <si>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</si>
  <si>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</si>
  <si>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</si>
  <si>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</si>
  <si>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</si>
  <si>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</si>
  <si>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</si>
  <si>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</si>
  <si>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</si>
  <si>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</si>
  <si>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</si>
  <si>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</si>
  <si>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</si>
  <si>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</si>
  <si>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</si>
  <si>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</si>
  <si>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</si>
  <si>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</si>
  <si>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</si>
  <si>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</si>
  <si>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</si>
  <si>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</si>
  <si>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</si>
  <si>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</si>
  <si>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</si>
  <si>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</si>
  <si>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</si>
  <si>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</si>
  <si>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</si>
  <si>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</si>
  <si>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</si>
  <si>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</si>
  <si>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</si>
  <si>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</si>
  <si>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</si>
  <si>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</si>
  <si>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</si>
  <si>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</si>
  <si>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</si>
  <si>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</si>
  <si>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</si>
  <si>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</si>
  <si>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</si>
  <si>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</si>
  <si>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</si>
  <si>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</si>
  <si>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</si>
  <si>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</si>
  <si>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</si>
  <si>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</si>
  <si>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</si>
  <si>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</si>
  <si>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</si>
  <si>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</si>
  <si>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</si>
  <si>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</si>
  <si>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</si>
  <si>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</si>
  <si>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</si>
  <si>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</si>
  <si>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</si>
  <si>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</si>
  <si>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</si>
  <si>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</si>
  <si>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</si>
  <si>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</si>
  <si>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</si>
  <si>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</si>
  <si>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</si>
  <si>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</si>
  <si>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</si>
  <si>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</si>
  <si>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</si>
  <si>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</si>
  <si>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</si>
  <si>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</si>
  <si>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</si>
  <si>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</si>
  <si>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</si>
  <si>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</si>
  <si>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</si>
  <si>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</si>
  <si>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</si>
  <si>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</si>
  <si>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</si>
  <si>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</si>
  <si>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</si>
  <si>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</si>
  <si>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</si>
  <si>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</si>
  <si>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</si>
  <si>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</si>
  <si>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</si>
  <si>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</si>
  <si>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</si>
  <si>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</si>
  <si>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</si>
  <si>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</si>
  <si>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</si>
  <si>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</si>
  <si>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</si>
  <si>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</si>
  <si>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</si>
  <si>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</si>
  <si>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</si>
  <si>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</si>
  <si>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</si>
  <si>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</si>
  <si>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</si>
  <si>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</si>
  <si>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</si>
  <si>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</si>
  <si>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</si>
  <si>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</si>
  <si>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</si>
  <si>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</si>
  <si>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</si>
  <si>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</si>
  <si>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</si>
  <si>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</si>
  <si>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</si>
  <si>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</si>
  <si>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</si>
  <si>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</si>
  <si>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</si>
  <si>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</si>
  <si>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</si>
  <si>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</si>
  <si>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</si>
  <si>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</si>
  <si>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</si>
  <si>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</si>
  <si>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</si>
  <si>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</si>
  <si>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</si>
  <si>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</si>
  <si>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</si>
  <si>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</si>
  <si>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</si>
  <si>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</si>
  <si>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</si>
  <si>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</si>
  <si>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</si>
  <si>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</si>
  <si>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</si>
  <si>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</si>
  <si>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</si>
  <si>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</si>
  <si>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</si>
  <si>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</si>
  <si>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</si>
  <si>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</si>
  <si>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</si>
  <si>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</si>
  <si>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</si>
  <si>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</si>
  <si>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</si>
  <si>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</si>
  <si>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</si>
  <si>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</si>
  <si>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</si>
  <si>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</si>
  <si>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</si>
  <si>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</si>
  <si>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</si>
  <si>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</si>
  <si>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</si>
  <si>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</si>
  <si>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</si>
  <si>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</si>
  <si>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</si>
  <si>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</si>
  <si>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</si>
  <si>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</si>
  <si>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</si>
  <si>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</si>
  <si>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</si>
  <si>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</si>
  <si>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</si>
  <si>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</si>
  <si>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</si>
  <si>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</si>
  <si>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</si>
  <si>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</si>
  <si>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</si>
  <si>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</si>
  <si>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</si>
  <si>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</si>
  <si>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</si>
  <si>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</si>
  <si>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</si>
  <si>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</si>
  <si>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</si>
  <si>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</si>
  <si>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</si>
  <si>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</si>
  <si>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</si>
  <si>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</si>
  <si>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</si>
  <si>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</si>
  <si>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</si>
  <si>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</si>
  <si>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</si>
  <si>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</si>
  <si>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</si>
  <si>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</si>
  <si>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</si>
  <si>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</si>
  <si>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</si>
  <si>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</si>
  <si>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</si>
  <si>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</si>
  <si>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</si>
  <si>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</si>
  <si>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</si>
  <si>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</si>
  <si>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</si>
  <si>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</si>
  <si>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</si>
  <si>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</si>
  <si>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</si>
  <si>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</si>
  <si>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</si>
  <si>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</si>
  <si>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</si>
  <si>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</si>
  <si>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</si>
  <si>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</si>
  <si>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</si>
  <si>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</si>
  <si>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</si>
  <si>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</si>
  <si>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</si>
  <si>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</si>
  <si>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</si>
  <si>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</si>
  <si>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</si>
  <si>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</si>
  <si>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</si>
  <si>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</si>
  <si>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</si>
  <si>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</si>
  <si>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</si>
  <si>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</si>
  <si>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</si>
  <si>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</si>
  <si>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</si>
  <si>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</si>
  <si>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</si>
  <si>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</si>
  <si>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</si>
  <si>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</si>
  <si>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</si>
  <si>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</si>
  <si>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</si>
  <si>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</si>
  <si>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</si>
  <si>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</si>
  <si>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</si>
  <si>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</si>
  <si>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</si>
  <si>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</si>
  <si>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</si>
  <si>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</si>
  <si>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</si>
  <si>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</si>
  <si>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</si>
  <si>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</si>
  <si>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</si>
  <si>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</si>
  <si>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</si>
  <si>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</si>
  <si>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</si>
  <si>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</si>
  <si>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</si>
  <si>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</si>
  <si>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</si>
  <si>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</si>
  <si>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</si>
  <si>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</si>
  <si>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</si>
  <si>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</si>
  <si>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</si>
  <si>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</si>
  <si>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</si>
  <si>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</si>
  <si>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</si>
  <si>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</si>
  <si>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</si>
  <si>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</si>
  <si>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</si>
  <si>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</si>
  <si>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</si>
  <si>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</si>
  <si>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</si>
  <si>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</si>
  <si>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</si>
  <si>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</si>
  <si>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</si>
  <si>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</si>
  <si>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</si>
  <si>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</si>
  <si>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</si>
  <si>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</si>
  <si>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</si>
  <si>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</si>
  <si>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</si>
  <si>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</si>
  <si>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</si>
  <si>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</si>
  <si>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</si>
  <si>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</si>
  <si>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</si>
  <si>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</si>
  <si>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</si>
  <si>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</si>
  <si>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</si>
  <si>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</si>
  <si>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</si>
  <si>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</si>
  <si>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</si>
  <si>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</si>
  <si>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</si>
  <si>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</si>
  <si>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</si>
  <si>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</si>
  <si>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</si>
  <si>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</si>
  <si>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</si>
  <si>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</si>
  <si>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</si>
  <si>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</si>
  <si>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</si>
  <si>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</si>
  <si>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</si>
  <si>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</si>
  <si>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</si>
  <si>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</si>
  <si>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</si>
  <si>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</si>
  <si>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</si>
  <si>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</si>
  <si>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</si>
  <si>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</si>
  <si>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</si>
  <si>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</si>
  <si>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</si>
  <si>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</si>
  <si>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</si>
  <si>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</si>
  <si>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</si>
  <si>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</si>
  <si>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</si>
  <si>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</si>
  <si>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</si>
  <si>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</si>
  <si>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</si>
  <si>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</si>
  <si>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</si>
  <si>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</si>
  <si>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</si>
  <si>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</si>
  <si>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</si>
  <si>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</si>
  <si>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</si>
  <si>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</si>
  <si>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</si>
  <si>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</si>
  <si>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</si>
  <si>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</si>
  <si>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</si>
  <si>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</si>
  <si>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</si>
  <si>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</si>
  <si>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</si>
  <si>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</si>
  <si>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</si>
  <si>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</si>
  <si>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</si>
  <si>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</si>
  <si>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</si>
  <si>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</si>
  <si>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</si>
  <si>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</si>
  <si>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</si>
  <si>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</si>
  <si>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</si>
  <si>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</si>
  <si>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</si>
  <si>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</si>
  <si>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</si>
  <si>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</si>
  <si>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</si>
  <si>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</si>
  <si>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</si>
  <si>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</si>
  <si>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</si>
  <si>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</si>
  <si>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</si>
  <si>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</si>
  <si>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</si>
  <si>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</si>
  <si>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</si>
  <si>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</si>
  <si>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</si>
  <si>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</si>
  <si>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</si>
  <si>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</si>
  <si>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</si>
  <si>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</si>
  <si>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</si>
  <si>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</si>
  <si>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</si>
  <si>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</si>
  <si>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</si>
  <si>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</si>
  <si>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</si>
  <si>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</si>
  <si>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</si>
  <si>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</si>
  <si>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</si>
  <si>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</si>
  <si>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</si>
  <si>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</si>
  <si>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</si>
  <si>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</si>
  <si>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</si>
  <si>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</si>
  <si>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</si>
  <si>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</si>
  <si>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</si>
  <si>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</si>
  <si>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</si>
  <si>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</si>
  <si>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</si>
  <si>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</si>
  <si>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</si>
  <si>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</si>
  <si>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</si>
  <si>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</si>
  <si>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</si>
  <si>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</si>
  <si>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</si>
  <si>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</si>
  <si>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</si>
  <si>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</si>
  <si>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</si>
  <si>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</si>
  <si>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</si>
  <si>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</si>
  <si>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</si>
  <si>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</si>
  <si>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</si>
  <si>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</si>
  <si>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</si>
  <si>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</si>
  <si>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</si>
  <si>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</si>
  <si>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</si>
  <si>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</si>
  <si>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</si>
  <si>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</si>
  <si>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</si>
  <si>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</si>
  <si>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</si>
  <si>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</si>
  <si>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</si>
  <si>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</si>
  <si>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</si>
  <si>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</si>
  <si>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</si>
  <si>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</si>
  <si>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</si>
  <si>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</si>
  <si>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</si>
  <si>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</si>
  <si>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</si>
  <si>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</si>
  <si>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</si>
  <si>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</si>
  <si>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</si>
  <si>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</si>
  <si>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</si>
  <si>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</si>
  <si>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</si>
  <si>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</si>
  <si>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</si>
  <si>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</si>
  <si>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</si>
  <si>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</si>
  <si>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</si>
  <si>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</si>
  <si>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</si>
  <si>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</si>
  <si>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</si>
  <si>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</si>
  <si>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</si>
  <si>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</si>
  <si>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</si>
  <si>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</si>
  <si>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</si>
  <si>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</si>
  <si>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</si>
  <si>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</si>
  <si>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</si>
  <si>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</si>
  <si>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</si>
  <si>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</si>
  <si>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</si>
  <si>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</si>
  <si>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</si>
  <si>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</si>
  <si>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</si>
  <si>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</si>
  <si>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</si>
  <si>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</si>
  <si>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</si>
  <si>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</si>
  <si>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</si>
  <si>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</si>
  <si>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</si>
  <si>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</si>
  <si>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</si>
  <si>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</si>
  <si>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</si>
  <si>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</si>
  <si>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</si>
  <si>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</si>
  <si>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</si>
  <si>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</si>
  <si>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</si>
  <si>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</si>
  <si>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</si>
  <si>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</si>
  <si>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</si>
  <si>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</si>
  <si>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</si>
  <si>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</si>
  <si>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</si>
  <si>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</si>
  <si>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</si>
  <si>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</si>
  <si>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</si>
  <si>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</si>
  <si>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</si>
  <si>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</si>
  <si>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</si>
  <si>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</si>
  <si>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</si>
  <si>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</si>
  <si>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</si>
  <si>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</si>
  <si>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</si>
  <si>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</si>
  <si>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</si>
  <si>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</si>
  <si>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</si>
  <si>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</si>
  <si>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</si>
  <si>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</si>
  <si>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</si>
  <si>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</si>
  <si>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</si>
  <si>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</si>
  <si>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</si>
  <si>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</si>
  <si>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</si>
  <si>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</si>
  <si>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</si>
  <si>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</si>
  <si>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</si>
  <si>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</si>
  <si>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</si>
  <si>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</si>
  <si>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</si>
  <si>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</si>
  <si>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</si>
  <si>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</si>
  <si>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</si>
  <si>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</si>
  <si>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</si>
  <si>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</si>
  <si>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</si>
  <si>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</si>
  <si>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</si>
  <si>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</si>
  <si>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</si>
  <si>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</si>
  <si>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</si>
  <si>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</si>
  <si>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</si>
  <si>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</si>
  <si>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</si>
  <si>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</si>
  <si>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</si>
  <si>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</si>
  <si>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</si>
  <si>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</si>
  <si>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</si>
  <si>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</si>
  <si>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</si>
  <si>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</si>
  <si>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</si>
  <si>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</si>
  <si>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</si>
  <si>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</si>
  <si>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</si>
  <si>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</si>
  <si>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</si>
  <si>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</si>
  <si>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</si>
  <si>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</si>
  <si>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</si>
  <si>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</si>
  <si>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</si>
  <si>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</si>
  <si>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</si>
  <si>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</si>
  <si>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</si>
  <si>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</si>
  <si>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</si>
  <si>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</si>
  <si>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</si>
  <si>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</si>
  <si>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</si>
  <si>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</si>
  <si>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</si>
  <si>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</si>
  <si>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</si>
  <si>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</si>
  <si>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</si>
  <si>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</si>
  <si>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</si>
  <si>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</si>
  <si>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</si>
  <si>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</si>
  <si>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</si>
  <si>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</si>
  <si>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</si>
  <si>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</si>
  <si>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</si>
  <si>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</si>
  <si>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</si>
  <si>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</si>
  <si>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</si>
  <si>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</si>
  <si>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</si>
  <si>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</si>
  <si>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</si>
  <si>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</si>
  <si>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</si>
  <si>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</si>
  <si>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</si>
  <si>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</si>
  <si>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</si>
  <si>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</si>
  <si>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</si>
  <si>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</si>
  <si>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</si>
  <si>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</si>
  <si>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</si>
  <si>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</si>
  <si>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</si>
  <si>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</si>
  <si>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</si>
  <si>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</si>
  <si>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</si>
  <si>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</si>
  <si>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</si>
  <si>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</si>
  <si>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</si>
  <si>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</si>
  <si>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</si>
  <si>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</si>
  <si>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</si>
  <si>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</si>
  <si>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</si>
  <si>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</si>
  <si>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</si>
  <si>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</si>
  <si>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</si>
  <si>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</si>
  <si>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</si>
  <si>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</si>
  <si>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</si>
  <si>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</si>
  <si>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</si>
  <si>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</si>
  <si>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</si>
  <si>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</si>
  <si>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</si>
  <si>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</si>
  <si>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</si>
  <si>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</si>
  <si>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</si>
  <si>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</si>
  <si>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</si>
  <si>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</si>
  <si>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</si>
  <si>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</si>
  <si>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</si>
  <si>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</si>
  <si>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</si>
  <si>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</si>
  <si>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</si>
  <si>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</si>
  <si>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</si>
  <si>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</si>
  <si>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</si>
  <si>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</si>
  <si>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</si>
  <si>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</si>
  <si>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</si>
  <si>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</si>
  <si>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</si>
  <si>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</si>
  <si>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</si>
  <si>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</si>
  <si>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</si>
  <si>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</si>
  <si>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</si>
  <si>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</si>
  <si>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</si>
  <si>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</si>
  <si>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</si>
  <si>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</si>
  <si>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</si>
  <si>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</si>
  <si>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</si>
  <si>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</si>
  <si>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</si>
  <si>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</si>
  <si>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</si>
  <si>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</si>
  <si>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</si>
  <si>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</si>
  <si>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</si>
  <si>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</si>
  <si>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</si>
  <si>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</si>
  <si>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</si>
  <si>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</si>
  <si>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</si>
  <si>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</si>
  <si>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</si>
  <si>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</si>
  <si>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</si>
  <si>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</si>
  <si>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</si>
  <si>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</si>
  <si>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</si>
  <si>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</si>
  <si>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</si>
  <si>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</si>
  <si>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</si>
  <si>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</si>
  <si>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</si>
  <si>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</si>
  <si>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</si>
  <si>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</si>
  <si>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</si>
  <si>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</si>
  <si>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</si>
  <si>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</si>
  <si>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</si>
  <si>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</si>
  <si>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</si>
  <si>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</si>
  <si>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</si>
  <si>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</si>
  <si>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</si>
  <si>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</si>
  <si>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</si>
  <si>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</si>
  <si>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</si>
  <si>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</si>
  <si>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</si>
  <si>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</si>
  <si>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</si>
  <si>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</si>
  <si>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</si>
  <si>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</si>
  <si>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</si>
  <si>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</si>
  <si>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</si>
  <si>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</si>
  <si>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</si>
  <si>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</si>
  <si>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</si>
  <si>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</si>
  <si>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</si>
  <si>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</si>
  <si>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</si>
  <si>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</si>
  <si>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</si>
  <si>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</si>
  <si>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</si>
  <si>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</si>
  <si>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</si>
  <si>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</si>
  <si>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</si>
  <si>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</si>
  <si>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</si>
  <si>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</si>
  <si>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</si>
  <si>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</si>
  <si>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</si>
  <si>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</si>
  <si>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</si>
  <si>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</si>
  <si>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</si>
  <si>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</si>
  <si>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</si>
  <si>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</si>
  <si>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</si>
  <si>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</si>
  <si>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</si>
  <si>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</si>
  <si>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</si>
  <si>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</si>
  <si>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</si>
  <si>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</si>
  <si>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</si>
  <si>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</si>
  <si>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</si>
  <si>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</si>
  <si>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</si>
  <si>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</si>
  <si>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</si>
  <si>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</si>
  <si>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</si>
  <si>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</si>
  <si>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</si>
  <si>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</si>
  <si>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</si>
  <si>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</si>
  <si>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</si>
  <si>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</si>
  <si>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</si>
  <si>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</si>
  <si>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</si>
  <si>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</si>
  <si>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</si>
  <si>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</si>
  <si>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</si>
  <si>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</si>
  <si>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</si>
  <si>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</si>
  <si>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</si>
  <si>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</si>
  <si>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</si>
  <si>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</si>
  <si>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</si>
  <si>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</si>
  <si>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</si>
  <si>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</si>
  <si>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</si>
  <si>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</si>
  <si>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</si>
  <si>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</si>
  <si>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</si>
  <si>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</si>
  <si>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</si>
  <si>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</si>
  <si>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</si>
  <si>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</si>
  <si>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</si>
  <si>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</si>
  <si>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</si>
  <si>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</si>
  <si>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</si>
  <si>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</si>
  <si>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</si>
  <si>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</si>
  <si>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</si>
  <si>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</si>
  <si>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</si>
  <si>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</si>
  <si>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</si>
  <si>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</si>
  <si>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</si>
  <si>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</si>
  <si>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</si>
  <si>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</si>
  <si>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</si>
  <si>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</si>
  <si>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</si>
  <si>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</si>
  <si>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</si>
  <si>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</si>
  <si>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</si>
  <si>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</si>
  <si>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</si>
  <si>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</si>
  <si>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</si>
  <si>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</si>
  <si>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</si>
  <si>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</si>
  <si>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</si>
  <si>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</si>
  <si>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</si>
  <si>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</si>
  <si>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</si>
  <si>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</si>
  <si>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</si>
  <si>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</si>
  <si>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</si>
  <si>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</si>
  <si>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</si>
  <si>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</si>
  <si>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</si>
  <si>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</si>
  <si>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</si>
  <si>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</si>
  <si>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</si>
  <si>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</si>
  <si>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</si>
  <si>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</si>
  <si>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</si>
  <si>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</si>
  <si>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</si>
  <si>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</si>
  <si>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</si>
  <si>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</si>
  <si>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</si>
  <si>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</si>
  <si>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</si>
  <si>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</si>
  <si>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</si>
  <si>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</si>
  <si>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</si>
  <si>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</si>
  <si>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</si>
  <si>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</si>
  <si>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</si>
  <si>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</si>
  <si>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</si>
  <si>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</si>
  <si>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</si>
  <si>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</si>
  <si>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</si>
  <si>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</si>
  <si>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</si>
  <si>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</si>
  <si>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</si>
  <si>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</si>
  <si>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</si>
  <si>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</si>
  <si>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</si>
  <si>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</si>
  <si>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</si>
  <si>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</si>
  <si>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</si>
  <si>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</si>
  <si>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</si>
  <si>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</si>
  <si>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</si>
  <si>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</si>
  <si>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</si>
  <si>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</si>
  <si>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</si>
  <si>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</si>
  <si>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</si>
  <si>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</si>
  <si>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</si>
  <si>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</si>
  <si>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</si>
  <si>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</si>
  <si>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</si>
  <si>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</si>
  <si>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</si>
  <si>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</si>
  <si>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</si>
  <si>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</si>
  <si>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</si>
  <si>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</si>
  <si>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</si>
  <si>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</si>
  <si>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</si>
  <si>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</si>
  <si>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</si>
  <si>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</si>
  <si>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</si>
  <si>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</si>
  <si>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</si>
  <si>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</si>
  <si>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</si>
  <si>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</si>
  <si>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</si>
  <si>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</si>
  <si>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</si>
  <si>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</si>
  <si>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</si>
  <si>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</si>
  <si>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</si>
  <si>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</si>
  <si>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</si>
  <si>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</si>
  <si>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</si>
  <si>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</si>
  <si>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</si>
  <si>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</si>
  <si>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</si>
  <si>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</si>
  <si>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</si>
  <si>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</si>
  <si>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</si>
  <si>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</si>
  <si>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</si>
  <si>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</si>
  <si>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</si>
  <si>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</si>
  <si>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</si>
  <si>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</si>
  <si>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</si>
  <si>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</si>
  <si>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</si>
  <si>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</si>
  <si>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</si>
  <si>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</si>
  <si>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</si>
  <si>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</si>
  <si>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</si>
  <si>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</si>
  <si>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</si>
  <si>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</si>
  <si>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</si>
  <si>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</si>
  <si>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</si>
  <si>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</si>
  <si>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</si>
  <si>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</si>
  <si>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</si>
  <si>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</si>
  <si>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</si>
  <si>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</si>
  <si>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</si>
  <si>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</si>
  <si>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</si>
  <si>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</si>
  <si>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</si>
  <si>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</si>
  <si>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</si>
  <si>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</si>
  <si>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</si>
  <si>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</si>
  <si>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</si>
  <si>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</si>
  <si>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</si>
  <si>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</si>
  <si>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</si>
  <si>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</si>
  <si>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</si>
  <si>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</si>
  <si>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</si>
  <si>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</si>
  <si>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</si>
  <si>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</si>
  <si>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</si>
  <si>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</si>
  <si>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</si>
  <si>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</si>
  <si>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</si>
  <si>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</si>
  <si>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</si>
  <si>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</si>
  <si>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</si>
  <si>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</si>
  <si>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</si>
  <si>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</si>
  <si>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</si>
  <si>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</si>
  <si>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</si>
  <si>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</si>
  <si>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</si>
  <si>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</si>
  <si>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</si>
  <si>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</si>
  <si>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</si>
  <si>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</si>
  <si>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</si>
  <si>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</si>
  <si>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</si>
  <si>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</si>
  <si>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</si>
  <si>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</si>
  <si>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</si>
  <si>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</si>
  <si>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</si>
  <si>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</si>
  <si>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</si>
  <si>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</si>
  <si>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</si>
  <si>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</si>
  <si>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</si>
  <si>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</si>
  <si>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</si>
  <si>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</si>
  <si>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</si>
  <si>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</si>
  <si>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</si>
  <si>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</si>
  <si>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</si>
  <si>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</si>
  <si>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</si>
  <si>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</si>
  <si>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</si>
  <si>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</si>
  <si>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</si>
  <si>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</si>
  <si>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</si>
  <si>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</si>
  <si>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</si>
  <si>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</si>
  <si>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</si>
  <si>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</si>
  <si>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</si>
  <si>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</si>
  <si>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</si>
  <si>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</si>
  <si>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</si>
  <si>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</si>
  <si>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</si>
  <si>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</si>
  <si>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</si>
  <si>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</si>
  <si>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</si>
  <si>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</si>
  <si>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</si>
  <si>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</si>
  <si>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</si>
  <si>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</si>
  <si>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</si>
  <si>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</si>
  <si>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</si>
  <si>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</si>
  <si>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</si>
  <si>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</si>
  <si>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</si>
  <si>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</si>
  <si>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</si>
  <si>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</si>
  <si>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</si>
  <si>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</si>
  <si>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</si>
  <si>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</si>
  <si>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</si>
  <si>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</si>
  <si>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</si>
  <si>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</si>
  <si>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</si>
  <si>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</si>
  <si>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</si>
  <si>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</si>
  <si>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</si>
  <si>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</si>
  <si>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</si>
  <si>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</si>
  <si>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</si>
  <si>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</si>
  <si>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</si>
  <si>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</si>
  <si>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</si>
  <si>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</si>
  <si>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</si>
  <si>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</si>
  <si>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</si>
  <si>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</si>
  <si>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</si>
  <si>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</si>
  <si>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</si>
  <si>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</si>
  <si>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</si>
  <si>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</si>
  <si>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</si>
  <si>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</si>
  <si>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</si>
  <si>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</si>
  <si>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</si>
  <si>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</si>
  <si>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</si>
  <si>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</si>
  <si>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</si>
  <si>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</si>
  <si>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</si>
  <si>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</si>
  <si>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</si>
  <si>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</si>
  <si>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</si>
  <si>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</si>
  <si>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</si>
  <si>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</si>
  <si>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</si>
  <si>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</si>
  <si>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</si>
  <si>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</si>
  <si>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</si>
  <si>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</si>
  <si>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</si>
  <si>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</si>
  <si>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</si>
  <si>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</si>
  <si>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</si>
  <si>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</si>
  <si>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</si>
  <si>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</si>
  <si>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</si>
  <si>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</si>
  <si>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</si>
  <si>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</si>
  <si>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</si>
  <si>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</si>
  <si>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</si>
  <si>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</si>
  <si>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</si>
  <si>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</si>
  <si>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</si>
  <si>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</si>
  <si>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</si>
  <si>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</si>
  <si>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</si>
  <si>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</si>
  <si>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</si>
  <si>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</si>
  <si>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</si>
  <si>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</si>
  <si>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</si>
  <si>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</si>
  <si>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</si>
  <si>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</si>
  <si>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</si>
  <si>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</si>
  <si>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</si>
  <si>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</si>
  <si>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</si>
  <si>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</si>
  <si>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</si>
  <si>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</si>
  <si>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</si>
  <si>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</si>
  <si>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</si>
  <si>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</si>
  <si>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</si>
  <si>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</si>
  <si>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</si>
  <si>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</si>
  <si>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</si>
  <si>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</si>
  <si>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</si>
  <si>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</si>
  <si>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</si>
  <si>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</si>
  <si>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</si>
  <si>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</si>
  <si>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</si>
  <si>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</si>
  <si>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</si>
  <si>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</si>
  <si>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</si>
  <si>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</si>
  <si>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</si>
  <si>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</si>
  <si>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</si>
  <si>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</si>
  <si>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</si>
  <si>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</si>
  <si>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</si>
  <si>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</si>
  <si>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</si>
  <si>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</si>
  <si>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</si>
  <si>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</si>
  <si>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</si>
  <si>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</si>
  <si>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</si>
  <si>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</si>
  <si>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</si>
  <si>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</si>
  <si>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</si>
  <si>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</si>
  <si>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</si>
  <si>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</si>
  <si>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</si>
  <si>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</si>
  <si>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</si>
  <si>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</si>
  <si>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</si>
  <si>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</si>
  <si>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</si>
  <si>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</si>
  <si>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</si>
  <si>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</si>
  <si>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</si>
  <si>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</si>
  <si>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</si>
  <si>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</si>
  <si>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</si>
  <si>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</si>
  <si>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</si>
  <si>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</si>
  <si>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</si>
  <si>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</si>
  <si>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</si>
  <si>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</si>
  <si>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</si>
  <si>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</si>
  <si>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</si>
  <si>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</si>
  <si>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</si>
  <si>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</si>
  <si>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</si>
  <si>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</si>
  <si>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</si>
  <si>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</si>
  <si>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</si>
  <si>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</si>
  <si>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</si>
  <si>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</si>
  <si>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</si>
  <si>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</si>
  <si>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</si>
  <si>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</si>
  <si>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</si>
  <si>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</si>
  <si>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</si>
  <si>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</si>
  <si>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</si>
  <si>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</si>
  <si>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</si>
  <si>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</si>
  <si>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</si>
  <si>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</si>
  <si>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</si>
  <si>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</si>
  <si>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</si>
  <si>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</si>
  <si>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</si>
  <si>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</si>
  <si>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</si>
  <si>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</si>
  <si>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</si>
  <si>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</si>
  <si>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</si>
  <si>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</si>
  <si>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</si>
  <si>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</si>
  <si>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</si>
  <si>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</si>
  <si>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</si>
  <si>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</si>
  <si>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</si>
  <si>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</si>
  <si>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</si>
  <si>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</si>
  <si>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</si>
  <si>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</si>
  <si>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</si>
  <si>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</si>
  <si>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</si>
  <si>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</si>
  <si>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</si>
  <si>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</si>
  <si>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</si>
  <si>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</si>
  <si>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</si>
  <si>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</si>
  <si>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</si>
  <si>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</si>
  <si>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</si>
  <si>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</si>
  <si>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</si>
  <si>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</si>
  <si>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</si>
  <si>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</si>
  <si>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</si>
  <si>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</si>
  <si>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</si>
  <si>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</si>
  <si>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</si>
  <si>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</si>
  <si>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</si>
  <si>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</si>
  <si>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</si>
  <si>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</si>
  <si>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</si>
  <si>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</si>
  <si>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</si>
  <si>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</si>
  <si>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</si>
  <si>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</si>
  <si>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</si>
  <si>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</si>
  <si>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</si>
  <si>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</si>
  <si>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</si>
  <si>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</si>
  <si>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</si>
  <si>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</si>
  <si>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</si>
  <si>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</si>
  <si>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</si>
  <si>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</si>
  <si>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</si>
  <si>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</si>
  <si>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</si>
  <si>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</si>
  <si>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</si>
  <si>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</si>
  <si>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</si>
  <si>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</si>
  <si>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</si>
  <si>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</si>
  <si>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</si>
  <si>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</si>
  <si>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</si>
  <si>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</si>
  <si>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</si>
  <si>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</si>
  <si>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</si>
  <si>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</si>
  <si>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</si>
  <si>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</si>
  <si>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</si>
  <si>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</si>
  <si>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</si>
  <si>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</si>
  <si>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</si>
  <si>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</si>
  <si>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</si>
  <si>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</si>
  <si>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</si>
  <si>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</si>
  <si>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</si>
  <si>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</si>
  <si>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</si>
  <si>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</si>
  <si>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</si>
  <si>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</si>
  <si>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</si>
  <si>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</si>
  <si>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</si>
  <si>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</si>
  <si>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</si>
  <si>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</si>
  <si>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</si>
  <si>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</si>
  <si>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</si>
  <si>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</si>
  <si>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</si>
  <si>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</si>
  <si>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</si>
  <si>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</si>
  <si>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</si>
  <si>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</si>
  <si>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</si>
  <si>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</si>
  <si>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</si>
  <si>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</si>
  <si>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</si>
  <si>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</si>
  <si>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</si>
  <si>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</si>
  <si>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</si>
  <si>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</si>
  <si>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</si>
  <si>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</si>
  <si>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</si>
  <si>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</si>
  <si>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</si>
  <si>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</si>
  <si>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</si>
  <si>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</si>
  <si>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</si>
  <si>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</si>
  <si>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</si>
  <si>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</si>
  <si>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</si>
  <si>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</si>
  <si>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</si>
  <si>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</si>
  <si>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</si>
  <si>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</si>
  <si>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</si>
  <si>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</si>
  <si>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</si>
  <si>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</si>
  <si>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</si>
  <si>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</si>
  <si>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</si>
  <si>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</si>
  <si>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</si>
  <si>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</si>
  <si>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</si>
  <si>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</si>
  <si>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</si>
  <si>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</si>
  <si>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</si>
  <si>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</si>
  <si>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</si>
  <si>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</si>
  <si>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</si>
  <si>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</si>
  <si>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</si>
  <si>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</si>
  <si>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</si>
  <si>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</si>
  <si>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</si>
  <si>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</si>
  <si>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</si>
  <si>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</si>
  <si>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</si>
  <si>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</si>
  <si>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</si>
  <si>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</si>
  <si>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</si>
  <si>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</si>
  <si>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</si>
  <si>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</si>
  <si>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</si>
  <si>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</si>
  <si>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</si>
  <si>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</si>
  <si>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</si>
  <si>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</si>
  <si>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</si>
  <si>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</si>
  <si>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</si>
  <si>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</si>
  <si>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</si>
  <si>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</si>
  <si>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</si>
  <si>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</si>
  <si>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</si>
  <si>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</si>
  <si>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</si>
  <si>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</si>
  <si>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</si>
  <si>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</si>
  <si>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</si>
  <si>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</si>
  <si>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</si>
  <si>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</si>
  <si>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</si>
  <si>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</si>
  <si>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</si>
  <si>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</si>
  <si>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</si>
  <si>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</si>
  <si>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</si>
  <si>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</si>
  <si>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</si>
  <si>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</si>
  <si>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</si>
  <si>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</si>
  <si>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</si>
  <si>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</si>
  <si>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</si>
  <si>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</si>
  <si>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</si>
  <si>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</si>
  <si>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</si>
  <si>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</si>
  <si>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</si>
  <si>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</si>
  <si>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</si>
  <si>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</si>
  <si>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</si>
  <si>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</si>
  <si>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</si>
  <si>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</si>
  <si>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</si>
  <si>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</si>
  <si>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</si>
  <si>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</si>
  <si>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</si>
  <si>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</si>
  <si>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</si>
  <si>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</si>
  <si>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</si>
  <si>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</si>
  <si>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</si>
  <si>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</si>
  <si>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</si>
  <si>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</si>
  <si>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</si>
  <si>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</si>
  <si>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</si>
  <si>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</si>
  <si>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</si>
  <si>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</si>
  <si>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</si>
  <si>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</si>
  <si>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</si>
  <si>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</si>
  <si>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</si>
  <si>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</si>
  <si>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</si>
  <si>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</si>
  <si>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</si>
  <si>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</si>
  <si>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</si>
  <si>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</si>
  <si>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</si>
  <si>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</si>
  <si>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</si>
  <si>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</si>
  <si>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</si>
  <si>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</si>
  <si>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</si>
  <si>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</si>
  <si>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</si>
  <si>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</si>
  <si>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</si>
  <si>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</si>
  <si>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</si>
  <si>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</si>
  <si>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</si>
  <si>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</si>
  <si>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</si>
  <si>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</si>
  <si>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</si>
  <si>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</si>
  <si>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</si>
  <si>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</si>
  <si>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</si>
  <si>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</si>
  <si>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</si>
  <si>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</si>
  <si>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</si>
  <si>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</si>
  <si>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</si>
  <si>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</si>
  <si>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</si>
  <si>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</si>
  <si>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</si>
  <si>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</si>
  <si>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</si>
  <si>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</si>
  <si>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</si>
  <si>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</si>
  <si>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</si>
  <si>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</si>
  <si>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</si>
  <si>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</si>
  <si>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</si>
  <si>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</si>
  <si>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</si>
  <si>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</si>
  <si>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</si>
  <si>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</si>
  <si>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</si>
  <si>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</si>
  <si>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</si>
  <si>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</si>
  <si>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</si>
  <si>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</si>
  <si>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</si>
  <si>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</si>
  <si>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</si>
  <si>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</si>
  <si>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</si>
  <si>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</si>
  <si>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</si>
  <si>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</si>
  <si>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</si>
  <si>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</si>
  <si>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</si>
  <si>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</si>
  <si>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</si>
  <si>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</si>
  <si>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</si>
  <si>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</si>
  <si>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</si>
  <si>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</si>
  <si>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</si>
  <si>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</si>
  <si>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</si>
  <si>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</si>
  <si>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</si>
  <si>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</si>
  <si>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</si>
  <si>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</si>
  <si>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</si>
  <si>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</si>
  <si>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</si>
  <si>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</si>
  <si>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</si>
  <si>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</si>
  <si>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</si>
  <si>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</si>
  <si>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</si>
  <si>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</si>
  <si>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</si>
  <si>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</si>
  <si>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</si>
  <si>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</si>
  <si>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</si>
  <si>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</si>
  <si>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</si>
  <si>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</si>
  <si>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</si>
  <si>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</si>
  <si>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</si>
  <si>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</si>
  <si>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</si>
  <si>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</si>
  <si>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</si>
  <si>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</si>
  <si>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</si>
  <si>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</si>
  <si>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</si>
  <si>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</si>
  <si>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</si>
  <si>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</si>
  <si>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</si>
  <si>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</si>
  <si>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</si>
  <si>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</si>
  <si>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</si>
  <si>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</si>
  <si>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</si>
  <si>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</si>
  <si>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</si>
  <si>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</si>
  <si>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</si>
  <si>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</si>
  <si>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</si>
  <si>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</si>
  <si>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</si>
  <si>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</si>
  <si>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</si>
  <si>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</si>
  <si>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</si>
  <si>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</si>
  <si>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</si>
  <si>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</si>
  <si>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</si>
  <si>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</si>
  <si>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</si>
  <si>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</si>
  <si>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</si>
  <si>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</si>
  <si>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</si>
  <si>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</si>
  <si>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</si>
  <si>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</si>
  <si>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</si>
  <si>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</si>
  <si>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</si>
  <si>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</si>
  <si>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</si>
  <si>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</si>
  <si>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</si>
  <si>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</si>
  <si>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</si>
  <si>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</si>
  <si>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</si>
  <si>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</si>
  <si>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</si>
  <si>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</si>
  <si>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</si>
  <si>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</si>
  <si>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</si>
  <si>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</si>
  <si>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</si>
  <si>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</si>
  <si>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</si>
  <si>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</si>
  <si>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</si>
  <si>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</si>
  <si>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</si>
  <si>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</si>
  <si>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</si>
  <si>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</si>
  <si>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</si>
  <si>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</si>
  <si>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</si>
  <si>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</si>
  <si>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</si>
  <si>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</si>
  <si>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</si>
  <si>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</si>
  <si>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</si>
  <si>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</si>
  <si>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</si>
  <si>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</si>
  <si>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</si>
  <si>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</si>
  <si>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</si>
  <si>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</si>
  <si>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</si>
  <si>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</si>
  <si>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</si>
  <si>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</si>
  <si>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</si>
  <si>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</si>
  <si>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</si>
  <si>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</si>
  <si>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</si>
  <si>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</si>
  <si>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</si>
  <si>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</si>
  <si>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</si>
  <si>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</si>
  <si>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</si>
  <si>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</si>
  <si>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</si>
  <si>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</si>
  <si>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</si>
  <si>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</si>
  <si>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</si>
  <si>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</si>
  <si>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</si>
  <si>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</si>
  <si>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</si>
  <si>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</si>
  <si>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</si>
  <si>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</si>
  <si>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</si>
  <si>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</si>
  <si>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</si>
  <si>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</si>
  <si>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</si>
  <si>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</si>
  <si>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</si>
  <si>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</si>
  <si>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</si>
  <si>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</si>
  <si>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</si>
  <si>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</si>
  <si>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</si>
  <si>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</si>
  <si>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</si>
  <si>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</si>
  <si>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</si>
  <si>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</si>
  <si>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</si>
  <si>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</si>
  <si>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</si>
  <si>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</si>
  <si>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</si>
  <si>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</si>
  <si>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</si>
  <si>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</si>
  <si>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</si>
  <si>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</si>
  <si>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</si>
  <si>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</si>
  <si>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</si>
  <si>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</si>
  <si>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</si>
  <si>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</si>
  <si>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</si>
  <si>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</si>
  <si>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</si>
  <si>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</si>
  <si>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</si>
  <si>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</si>
  <si>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</si>
  <si>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</si>
  <si>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</si>
  <si>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</si>
  <si>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</si>
  <si>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</si>
  <si>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</si>
  <si>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</si>
  <si>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</si>
  <si>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</si>
  <si>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</si>
  <si>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</si>
  <si>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</si>
  <si>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</si>
  <si>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</si>
  <si>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</si>
  <si>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</si>
  <si>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</si>
  <si>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</si>
  <si>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</si>
  <si>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</si>
  <si>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</si>
  <si>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</si>
  <si>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</si>
  <si>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</si>
  <si>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</si>
  <si>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</si>
  <si>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</si>
  <si>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</si>
  <si>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</si>
  <si>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</si>
  <si>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</si>
  <si>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</si>
  <si>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</si>
  <si>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</si>
  <si>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</si>
  <si>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</si>
  <si>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</si>
  <si>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</si>
  <si>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</si>
  <si>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</si>
  <si>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</si>
  <si>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</si>
  <si>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</si>
  <si>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</si>
  <si>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</si>
  <si>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</si>
  <si>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</si>
  <si>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</si>
  <si>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</si>
  <si>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</si>
  <si>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</si>
  <si>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</si>
  <si>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</si>
  <si>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</si>
  <si>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</si>
  <si>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</si>
  <si>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</si>
  <si>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</si>
  <si>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</si>
  <si>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</si>
  <si>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</si>
  <si>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</si>
  <si>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</si>
  <si>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</si>
  <si>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</si>
  <si>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</si>
  <si>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</si>
  <si>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</si>
  <si>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</si>
  <si>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</si>
  <si>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</si>
  <si>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</si>
  <si>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</si>
  <si>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</si>
  <si>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</si>
  <si>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</si>
  <si>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</si>
  <si>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</si>
  <si>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</si>
  <si>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</si>
  <si>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</si>
  <si>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</si>
  <si>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</si>
  <si>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</si>
  <si>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</si>
  <si>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</si>
  <si>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</si>
  <si>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</si>
  <si>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</si>
  <si>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</si>
  <si>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</si>
  <si>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</si>
  <si>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</si>
  <si>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</si>
  <si>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</si>
  <si>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</si>
  <si>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</si>
  <si>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</si>
  <si>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</si>
  <si>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</si>
  <si>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</si>
  <si>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</si>
  <si>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</si>
  <si>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</si>
  <si>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</si>
  <si>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</si>
  <si>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</si>
  <si>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</si>
  <si>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</si>
  <si>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</si>
  <si>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</si>
  <si>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</si>
  <si>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</si>
  <si>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</si>
  <si>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</si>
  <si>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</si>
  <si>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</si>
  <si>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</si>
  <si>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</si>
  <si>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</si>
  <si>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</si>
  <si>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</si>
  <si>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</si>
  <si>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</si>
  <si>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</si>
  <si>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</si>
  <si>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</si>
  <si>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</si>
  <si>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</si>
  <si>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</si>
  <si>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</si>
  <si>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</si>
  <si>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</si>
  <si>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</si>
  <si>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</si>
  <si>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</si>
  <si>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</si>
  <si>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</si>
  <si>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</si>
  <si>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</si>
  <si>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</si>
  <si>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</si>
  <si>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</si>
  <si>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</si>
  <si>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</si>
  <si>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</si>
  <si>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</si>
  <si>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</si>
  <si>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</si>
  <si>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</si>
  <si>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</si>
  <si>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</si>
  <si>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</si>
  <si>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</si>
  <si>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</si>
  <si>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</si>
  <si>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</si>
  <si>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</si>
  <si>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</si>
  <si>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</si>
  <si>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</si>
  <si>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</si>
  <si>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</si>
  <si>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</si>
  <si>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</si>
  <si>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</si>
  <si>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</si>
  <si>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</si>
  <si>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</si>
  <si>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</si>
  <si>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</si>
  <si>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</si>
  <si>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</si>
  <si>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</si>
  <si>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</si>
  <si>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</si>
  <si>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</si>
  <si>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</si>
  <si>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</si>
  <si>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</si>
  <si>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</si>
  <si>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</si>
  <si>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</si>
  <si>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</si>
  <si>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</si>
  <si>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</si>
  <si>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</si>
  <si>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</si>
  <si>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</si>
  <si>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</si>
  <si>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</si>
  <si>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</si>
  <si>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</si>
  <si>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</si>
  <si>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</si>
  <si>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</si>
  <si>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</si>
  <si>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</si>
  <si>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</si>
  <si>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</si>
  <si>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</si>
  <si>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</si>
  <si>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</si>
  <si>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</si>
  <si>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</si>
  <si>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</si>
  <si>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</si>
  <si>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</si>
  <si>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</si>
  <si>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</si>
  <si>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</si>
  <si>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</si>
  <si>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</si>
  <si>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</si>
  <si>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</si>
  <si>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</si>
  <si>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</si>
  <si>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</si>
  <si>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</si>
  <si>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</si>
  <si>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</si>
  <si>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</si>
  <si>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</si>
  <si>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</si>
  <si>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</si>
  <si>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</si>
  <si>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</si>
  <si>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</si>
  <si>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</si>
  <si>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</si>
  <si>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</si>
  <si>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</si>
  <si>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</si>
  <si>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</si>
  <si>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</si>
  <si>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</si>
  <si>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</si>
  <si>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</si>
  <si>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</si>
  <si>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</si>
  <si>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</si>
  <si>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</si>
  <si>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</si>
  <si>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</si>
  <si>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</si>
  <si>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</si>
  <si>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</si>
  <si>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</si>
  <si>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</si>
  <si>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</si>
  <si>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</si>
  <si>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</si>
  <si>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</si>
  <si>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</si>
  <si>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</si>
  <si>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</si>
  <si>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</si>
  <si>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</si>
  <si>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</si>
  <si>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</si>
  <si>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</si>
  <si>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</si>
  <si>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</si>
  <si>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</si>
  <si>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</si>
  <si>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</si>
  <si>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</si>
  <si>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</si>
  <si>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</si>
  <si>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</si>
  <si>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</si>
  <si>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</si>
  <si>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</si>
  <si>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</si>
  <si>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</si>
  <si>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</si>
  <si>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</si>
  <si>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</si>
  <si>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</si>
  <si>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</si>
  <si>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</si>
  <si>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</si>
  <si>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</si>
  <si>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</si>
  <si>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</si>
  <si>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</si>
  <si>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</si>
  <si>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</si>
  <si>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</si>
  <si>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</si>
  <si>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</si>
  <si>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</si>
  <si>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</si>
  <si>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</si>
  <si>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</si>
  <si>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</si>
  <si>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</si>
  <si>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</si>
  <si>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</si>
  <si>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</si>
  <si>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</si>
  <si>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</si>
  <si>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</si>
  <si>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</si>
  <si>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</si>
  <si>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</si>
  <si>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</si>
  <si>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</si>
  <si>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</si>
  <si>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</si>
  <si>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</si>
  <si>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</si>
  <si>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</si>
  <si>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</si>
  <si>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</si>
  <si>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</si>
  <si>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</si>
  <si>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</si>
  <si>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</si>
  <si>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</si>
  <si>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</si>
  <si>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</si>
  <si>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</si>
  <si>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</si>
  <si>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</si>
  <si>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</si>
  <si>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</si>
  <si>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</si>
  <si>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</si>
  <si>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</si>
  <si>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</si>
  <si>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</si>
  <si>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</si>
  <si>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</si>
  <si>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</si>
  <si>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</si>
  <si>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</si>
  <si>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</si>
  <si>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</si>
  <si>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</si>
  <si>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</si>
  <si>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</si>
  <si>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</si>
  <si>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</si>
  <si>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</si>
  <si>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</si>
  <si>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</si>
  <si>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</si>
  <si>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</si>
  <si>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</si>
  <si>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</si>
  <si>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</si>
  <si>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</si>
  <si>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</si>
  <si>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</si>
  <si>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</si>
  <si>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</si>
  <si>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</si>
  <si>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</si>
  <si>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</si>
  <si>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</si>
  <si>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</si>
  <si>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</si>
  <si>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</si>
  <si>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</si>
  <si>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</si>
  <si>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</si>
  <si>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</si>
  <si>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</si>
  <si>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</si>
  <si>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</si>
  <si>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</si>
  <si>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</si>
  <si>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</si>
  <si>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</si>
  <si>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</si>
  <si>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</si>
  <si>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</si>
  <si>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</si>
  <si>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</si>
  <si>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</si>
  <si>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</si>
  <si>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</si>
  <si>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</si>
  <si>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</si>
  <si>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</si>
  <si>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</si>
  <si>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</si>
  <si>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</si>
  <si>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</si>
  <si>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</si>
  <si>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</si>
  <si>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</si>
  <si>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</si>
  <si>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</si>
  <si>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</si>
  <si>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</si>
  <si>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</si>
  <si>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</si>
  <si>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</si>
  <si>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</si>
  <si>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</si>
  <si>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</si>
  <si>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</si>
  <si>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</si>
  <si>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</si>
  <si>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</si>
  <si>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</si>
  <si>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</si>
  <si>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</si>
  <si>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</si>
  <si>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</si>
  <si>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</si>
  <si>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</si>
  <si>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</si>
  <si>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</si>
  <si>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</si>
  <si>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</si>
  <si>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</si>
  <si>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</si>
  <si>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</si>
  <si>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</si>
  <si>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</si>
  <si>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</si>
  <si>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</si>
  <si>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</si>
  <si>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</si>
  <si>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</si>
  <si>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</si>
  <si>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</si>
  <si>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</si>
  <si>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</si>
  <si>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</si>
  <si>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</si>
  <si>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</si>
  <si>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</si>
  <si>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</si>
  <si>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</si>
  <si>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</si>
  <si>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</si>
  <si>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</si>
  <si>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</si>
  <si>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</si>
  <si>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</si>
  <si>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</si>
  <si>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</si>
  <si>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</si>
  <si>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</si>
  <si>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</si>
  <si>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</si>
  <si>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</si>
  <si>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</si>
  <si>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</si>
  <si>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</si>
  <si>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</si>
  <si>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</si>
  <si>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</si>
  <si>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</si>
  <si>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</si>
  <si>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</si>
  <si>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</si>
  <si>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</si>
  <si>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</si>
  <si>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</si>
  <si>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</si>
  <si>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</si>
  <si>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</si>
  <si>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</si>
  <si>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</si>
  <si>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</si>
  <si>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</si>
  <si>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</si>
  <si>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</si>
  <si>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</si>
  <si>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</si>
  <si>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</si>
  <si>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</si>
  <si>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</si>
  <si>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</si>
  <si>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</si>
  <si>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</si>
  <si>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</si>
  <si>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</si>
  <si>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</si>
  <si>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</si>
  <si>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</si>
  <si>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</si>
  <si>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</si>
  <si>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</si>
  <si>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</si>
  <si>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</si>
  <si>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</si>
  <si>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</si>
  <si>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</si>
  <si>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</si>
  <si>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</si>
  <si>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</si>
  <si>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</si>
  <si>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</si>
  <si>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</si>
  <si>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</si>
  <si>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</si>
  <si>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</si>
  <si>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</si>
  <si>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</si>
  <si>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</si>
  <si>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</si>
  <si>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</si>
  <si>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</si>
  <si>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</si>
  <si>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</si>
  <si>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</si>
  <si>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</si>
  <si>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</si>
  <si>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</si>
  <si>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</si>
  <si>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</si>
  <si>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</si>
  <si>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</si>
  <si>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</si>
  <si>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</si>
  <si>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</si>
  <si>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</si>
  <si>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</si>
  <si>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</si>
  <si>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</si>
  <si>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</si>
  <si>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</si>
  <si>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</si>
  <si>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</si>
  <si>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</si>
  <si>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</si>
  <si>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</si>
  <si>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</si>
  <si>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</si>
  <si>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</si>
  <si>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</si>
  <si>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</si>
  <si>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</si>
  <si>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</si>
  <si>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</si>
  <si>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</si>
  <si>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</si>
  <si>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</si>
  <si>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</si>
  <si>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</si>
  <si>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</si>
  <si>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</si>
  <si>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</si>
  <si>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</si>
  <si>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</si>
  <si>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</si>
  <si>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</si>
  <si>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</si>
  <si>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</si>
  <si>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</si>
  <si>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</si>
  <si>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</si>
  <si>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</si>
  <si>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</si>
  <si>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</si>
  <si>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</si>
  <si>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</si>
  <si>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</si>
  <si>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</si>
  <si>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</si>
  <si>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</si>
  <si>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</si>
  <si>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</si>
  <si>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</si>
  <si>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</si>
  <si>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</si>
  <si>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</si>
  <si>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</si>
  <si>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</si>
  <si>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</si>
  <si>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</si>
  <si>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</si>
  <si>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</si>
  <si>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</si>
  <si>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</si>
  <si>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</si>
  <si>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</si>
  <si>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</si>
  <si>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</si>
  <si>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</si>
  <si>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</si>
  <si>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</si>
  <si>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</si>
  <si>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</si>
  <si>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</si>
  <si>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</si>
  <si>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</si>
  <si>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</si>
  <si>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</si>
  <si>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</si>
  <si>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</si>
  <si>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</si>
  <si>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</si>
  <si>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</si>
  <si>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</si>
  <si>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</si>
  <si>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</si>
  <si>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</si>
  <si>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</si>
  <si>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</si>
  <si>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</si>
  <si>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</si>
  <si>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</si>
  <si>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</si>
  <si>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</si>
  <si>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</si>
  <si>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</si>
  <si>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</si>
  <si>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</si>
  <si>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</si>
  <si>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</si>
  <si>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</si>
  <si>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</si>
  <si>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</si>
  <si>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</si>
  <si>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</si>
  <si>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</si>
  <si>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</si>
  <si>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</si>
  <si>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</si>
  <si>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</si>
  <si>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</si>
  <si>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</si>
  <si>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</si>
  <si>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</si>
  <si>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</si>
  <si>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</si>
  <si>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</si>
  <si>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</si>
  <si>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</si>
  <si>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</si>
  <si>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</si>
  <si>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</si>
  <si>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</si>
  <si>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</si>
  <si>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</si>
  <si>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</si>
  <si>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</si>
  <si>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</si>
  <si>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</si>
  <si>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</si>
  <si>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</si>
  <si>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</si>
  <si>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</si>
  <si>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</si>
  <si>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</si>
  <si>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</si>
  <si>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</si>
  <si>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</si>
  <si>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</si>
  <si>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</si>
  <si>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</si>
  <si>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</si>
  <si>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</si>
  <si>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</si>
  <si>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</si>
  <si>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</si>
  <si>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</si>
  <si>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</si>
  <si>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</si>
  <si>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</si>
  <si>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</si>
  <si>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</si>
  <si>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</si>
  <si>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</si>
  <si>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</si>
  <si>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</si>
  <si>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</si>
  <si>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</si>
  <si>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</si>
  <si>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</si>
  <si>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</si>
  <si>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</si>
  <si>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</si>
  <si>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</si>
  <si>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</si>
  <si>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</si>
  <si>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</si>
  <si>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</si>
  <si>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</si>
  <si>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</si>
  <si>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</si>
  <si>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</si>
  <si>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</si>
  <si>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</si>
  <si>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</si>
  <si>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</si>
  <si>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</si>
  <si>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</si>
  <si>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</si>
  <si>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</si>
  <si>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</si>
  <si>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</si>
  <si>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</si>
  <si>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</si>
  <si>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</si>
  <si>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</si>
  <si>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</si>
  <si>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</si>
  <si>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</si>
  <si>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</si>
  <si>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</si>
  <si>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</si>
  <si>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</si>
  <si>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</si>
  <si>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</si>
  <si>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</si>
  <si>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</si>
  <si>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</si>
  <si>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</si>
  <si>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</si>
  <si>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</si>
  <si>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</si>
  <si>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</si>
  <si>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</si>
  <si>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</si>
  <si>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</si>
  <si>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</si>
  <si>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</si>
  <si>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</si>
  <si>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</si>
  <si>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</si>
  <si>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</si>
  <si>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</si>
  <si>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</si>
  <si>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</si>
  <si>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</si>
  <si>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</si>
  <si>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</si>
  <si>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</si>
  <si>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</si>
  <si>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</si>
  <si>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</si>
  <si>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</si>
  <si>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</si>
  <si>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</si>
  <si>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</si>
  <si>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</si>
  <si>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</si>
  <si>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</si>
  <si>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</si>
  <si>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</si>
  <si>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</si>
  <si>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</si>
  <si>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</si>
  <si>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</si>
  <si>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</si>
  <si>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</si>
  <si>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</si>
  <si>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</si>
  <si>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</si>
  <si>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</si>
  <si>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</si>
  <si>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</si>
  <si>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</si>
  <si>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</si>
  <si>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</si>
  <si>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</si>
  <si>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</si>
  <si>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</si>
  <si>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</si>
  <si>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</si>
  <si>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</si>
  <si>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</si>
  <si>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</si>
  <si>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</si>
  <si>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</si>
  <si>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</si>
  <si>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</si>
  <si>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</si>
  <si>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</si>
  <si>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</si>
  <si>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</si>
  <si>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</si>
  <si>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</si>
  <si>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</si>
  <si>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</si>
  <si>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</si>
  <si>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</si>
  <si>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</si>
  <si>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</si>
  <si>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</si>
  <si>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</si>
  <si>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</si>
  <si>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</si>
  <si>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</si>
  <si>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</si>
  <si>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</si>
  <si>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</si>
  <si>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</si>
  <si>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</si>
  <si>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</si>
  <si>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</si>
  <si>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</si>
  <si>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</si>
  <si>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</si>
  <si>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</si>
  <si>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</si>
  <si>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</si>
  <si>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</si>
  <si>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</si>
  <si>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</si>
  <si>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</si>
  <si>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</si>
  <si>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</si>
  <si>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</si>
  <si>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</si>
  <si>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</si>
  <si>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</si>
  <si>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</si>
  <si>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</si>
  <si>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</si>
  <si>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</si>
  <si>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</si>
  <si>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</si>
  <si>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</si>
  <si>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</si>
  <si>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</si>
  <si>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</si>
  <si>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</si>
  <si>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</si>
  <si>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</si>
  <si>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</si>
  <si>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</si>
  <si>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</si>
  <si>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</si>
  <si>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</si>
  <si>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</si>
  <si>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</si>
  <si>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</si>
  <si>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</si>
  <si>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</si>
  <si>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</si>
  <si>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</si>
  <si>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</si>
  <si>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</si>
  <si>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</si>
  <si>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</si>
  <si>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</si>
  <si>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</si>
  <si>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</si>
  <si>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</si>
  <si>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</si>
  <si>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</si>
  <si>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</si>
  <si>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</si>
  <si>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</si>
  <si>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</si>
  <si>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</si>
  <si>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</si>
  <si>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</si>
  <si>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</si>
  <si>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</si>
  <si>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</si>
  <si>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</si>
  <si>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</si>
  <si>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</si>
  <si>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</si>
  <si>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</si>
  <si>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</si>
  <si>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</si>
  <si>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</si>
  <si>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</si>
  <si>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</si>
  <si>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</si>
  <si>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</si>
  <si>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</si>
  <si>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</si>
  <si>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</si>
  <si>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</si>
  <si>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</si>
  <si>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</si>
  <si>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</si>
  <si>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</si>
  <si>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</si>
  <si>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</si>
  <si>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</si>
  <si>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</si>
  <si>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</si>
  <si>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</si>
  <si>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</si>
  <si>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</si>
  <si>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</si>
  <si>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</si>
  <si>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</si>
  <si>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</si>
  <si>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</si>
  <si>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</si>
  <si>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</si>
  <si>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</si>
  <si>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</si>
  <si>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</si>
  <si>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</si>
  <si>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</si>
  <si>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</si>
  <si>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</si>
  <si>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</si>
  <si>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</si>
  <si>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</si>
  <si>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</si>
  <si>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</si>
  <si>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</si>
  <si>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</si>
  <si>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</si>
  <si>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</si>
  <si>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</si>
  <si>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</si>
  <si>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</si>
  <si>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</si>
  <si>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</si>
  <si>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</si>
  <si>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</si>
  <si>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</si>
  <si>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</si>
  <si>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</si>
  <si>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</si>
  <si>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</si>
  <si>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</si>
  <si>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</si>
  <si>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</si>
  <si>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</si>
  <si>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</si>
  <si>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</si>
  <si>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</si>
  <si>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</si>
  <si>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</si>
  <si>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</si>
  <si>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</si>
  <si>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</si>
  <si>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</si>
  <si>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</si>
  <si>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</si>
  <si>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</si>
  <si>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</si>
  <si>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</si>
  <si>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</si>
  <si>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</si>
  <si>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</si>
  <si>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</si>
  <si>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</si>
  <si>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</si>
  <si>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</si>
  <si>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</si>
  <si>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</si>
  <si>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</si>
  <si>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</si>
  <si>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</si>
  <si>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</si>
  <si>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</si>
  <si>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</si>
  <si>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</si>
  <si>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</si>
  <si>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</si>
  <si>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</si>
  <si>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</si>
  <si>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</si>
  <si>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</si>
  <si>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</si>
  <si>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</si>
  <si>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</si>
  <si>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</si>
  <si>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</si>
  <si>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</si>
  <si>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</si>
  <si>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</si>
  <si>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</si>
  <si>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</si>
  <si>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</si>
  <si>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</si>
  <si>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</si>
  <si>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</si>
  <si>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</si>
  <si>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</si>
  <si>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</si>
  <si>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</si>
  <si>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</si>
  <si>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</si>
  <si>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</si>
  <si>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</si>
  <si>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</si>
  <si>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</si>
  <si>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</si>
  <si>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</si>
  <si>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</si>
  <si>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</si>
  <si>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</si>
  <si>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</si>
  <si>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</si>
  <si>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</si>
  <si>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</si>
  <si>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</si>
  <si>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</si>
  <si>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</si>
  <si>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</si>
  <si>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</si>
  <si>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</si>
  <si>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</si>
  <si>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</si>
  <si>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</si>
  <si>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</si>
  <si>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</si>
  <si>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</si>
  <si>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</si>
  <si>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</si>
  <si>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</si>
  <si>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</si>
  <si>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</si>
  <si>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</si>
  <si>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</si>
  <si>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</si>
  <si>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</si>
  <si>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</si>
  <si>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</si>
  <si>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</si>
  <si>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</si>
  <si>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</si>
  <si>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</si>
  <si>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</si>
  <si>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</si>
  <si>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</si>
  <si>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</si>
  <si>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</si>
  <si>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</si>
  <si>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</si>
  <si>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</si>
  <si>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</si>
  <si>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</si>
  <si>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</si>
  <si>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</si>
  <si>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</si>
  <si>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</si>
  <si>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</si>
  <si>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</si>
  <si>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</si>
  <si>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</si>
  <si>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</si>
  <si>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</si>
  <si>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</si>
  <si>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</si>
  <si>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</si>
  <si>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</si>
  <si>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</si>
  <si>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</si>
  <si>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</si>
  <si>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</si>
  <si>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</si>
  <si>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</si>
  <si>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</si>
  <si>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</si>
  <si>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</si>
  <si>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</si>
  <si>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</si>
  <si>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</si>
  <si>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</si>
  <si>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</si>
  <si>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</si>
  <si>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</si>
  <si>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</si>
  <si>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</si>
  <si>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</si>
  <si>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</si>
  <si>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</si>
  <si>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</si>
  <si>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</si>
  <si>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</si>
  <si>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</si>
  <si>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</si>
  <si>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</si>
  <si>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</si>
  <si>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</si>
  <si>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</si>
  <si>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</si>
  <si>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</si>
  <si>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</si>
  <si>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</si>
  <si>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</si>
  <si>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</si>
  <si>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</si>
  <si>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</si>
  <si>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</si>
  <si>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</si>
  <si>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</si>
  <si>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</si>
  <si>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</si>
  <si>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</si>
  <si>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</si>
  <si>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</si>
  <si>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</si>
  <si>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</si>
  <si>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</si>
  <si>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</si>
  <si>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</si>
  <si>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</si>
  <si>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</si>
  <si>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</si>
  <si>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</si>
  <si>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</si>
  <si>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</si>
  <si>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</si>
  <si>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</si>
  <si>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</si>
  <si>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</si>
  <si>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</si>
  <si>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</si>
  <si>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</si>
  <si>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</si>
  <si>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</si>
  <si>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</si>
  <si>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</si>
  <si>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</si>
  <si>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</si>
  <si>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</si>
  <si>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</si>
  <si>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</si>
  <si>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</si>
  <si>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</si>
  <si>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</si>
  <si>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</si>
  <si>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</si>
  <si>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</si>
  <si>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</si>
  <si>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</si>
  <si>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</si>
  <si>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</si>
  <si>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</si>
  <si>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</si>
  <si>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</si>
  <si>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</si>
  <si>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</si>
  <si>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</si>
  <si>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</si>
  <si>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</si>
  <si>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</si>
  <si>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</si>
  <si>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</si>
  <si>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</si>
  <si>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</si>
  <si>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</si>
  <si>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</si>
  <si>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</si>
  <si>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</si>
  <si>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</si>
  <si>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</si>
  <si>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</si>
  <si>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</si>
  <si>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</si>
  <si>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</si>
  <si>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</si>
  <si>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</si>
  <si>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</si>
  <si>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</si>
  <si>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</si>
  <si>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</si>
  <si>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</si>
  <si>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</si>
  <si>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</si>
  <si>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</si>
  <si>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</si>
  <si>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</si>
  <si>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</si>
  <si>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</si>
  <si>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</si>
  <si>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</si>
  <si>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</si>
  <si>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</si>
  <si>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</si>
  <si>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</si>
  <si>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</si>
  <si>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</si>
  <si>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</si>
  <si>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</si>
  <si>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</si>
  <si>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</si>
  <si>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</si>
  <si>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</si>
  <si>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</si>
  <si>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</si>
  <si>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</si>
  <si>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</si>
  <si>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</si>
  <si>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</si>
  <si>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</si>
  <si>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</si>
  <si>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</si>
  <si>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</si>
  <si>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</si>
  <si>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</si>
  <si>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</si>
  <si>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</si>
  <si>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</si>
  <si>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</si>
  <si>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</si>
  <si>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</si>
  <si>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</si>
  <si>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</si>
  <si>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</si>
  <si>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</si>
  <si>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</si>
  <si>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</si>
  <si>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</si>
  <si>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</si>
  <si>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</si>
  <si>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</si>
  <si>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</si>
  <si>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</si>
  <si>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</si>
  <si>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</si>
  <si>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</si>
  <si>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</si>
  <si>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</si>
  <si>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</si>
  <si>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</si>
  <si>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</si>
  <si>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</si>
  <si>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</si>
  <si>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</si>
  <si>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</si>
  <si>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</si>
  <si>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</si>
  <si>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</si>
  <si>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</si>
  <si>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</si>
  <si>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</si>
  <si>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</si>
  <si>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</si>
  <si>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</si>
  <si>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</si>
  <si>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</si>
  <si>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</si>
  <si>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</si>
  <si>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</si>
  <si>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</si>
  <si>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</si>
  <si>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</si>
  <si>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</si>
  <si>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</si>
  <si>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</si>
  <si>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</si>
  <si>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</si>
  <si>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</si>
  <si>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</si>
  <si>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</si>
  <si>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</si>
  <si>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</si>
  <si>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</si>
  <si>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</si>
  <si>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</si>
  <si>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</si>
  <si>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</si>
  <si>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</si>
  <si>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</si>
  <si>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</si>
  <si>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</si>
  <si>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</si>
  <si>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</si>
  <si>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</si>
  <si>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</si>
  <si>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</si>
  <si>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</si>
  <si>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</si>
  <si>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</si>
  <si>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</si>
  <si>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</si>
  <si>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</si>
  <si>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</si>
  <si>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</si>
  <si>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</si>
  <si>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</si>
  <si>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</si>
  <si>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</si>
  <si>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</si>
  <si>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</si>
  <si>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</si>
  <si>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</si>
  <si>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</si>
  <si>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</si>
  <si>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</si>
  <si>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</si>
  <si>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</si>
  <si>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</si>
  <si>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</si>
  <si>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</si>
  <si>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</si>
  <si>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</si>
  <si>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</si>
  <si>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</si>
  <si>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</si>
  <si>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</si>
  <si>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</si>
  <si>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</si>
  <si>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</si>
  <si>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</si>
  <si>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</si>
  <si>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</si>
  <si>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</si>
  <si>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</si>
  <si>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</si>
  <si>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</si>
  <si>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</si>
  <si>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</si>
  <si>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</si>
  <si>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</si>
  <si>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</si>
  <si>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</si>
  <si>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</si>
  <si>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</si>
  <si>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</si>
  <si>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</si>
  <si>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</si>
  <si>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</si>
  <si>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</si>
  <si>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</si>
  <si>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</si>
  <si>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</si>
  <si>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</si>
  <si>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</si>
  <si>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</si>
  <si>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</si>
  <si>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</si>
  <si>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</si>
  <si>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</si>
  <si>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</si>
  <si>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</si>
  <si>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</si>
  <si>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</si>
  <si>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</si>
  <si>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</si>
  <si>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</si>
  <si>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</si>
  <si>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</si>
  <si>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</si>
  <si>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</si>
  <si>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</si>
  <si>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</si>
  <si>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</si>
  <si>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</si>
  <si>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</si>
  <si>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</si>
  <si>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</si>
  <si>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</si>
  <si>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</si>
  <si>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</si>
  <si>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</si>
  <si>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</si>
  <si>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</si>
  <si>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</si>
  <si>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</si>
  <si>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</si>
  <si>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</si>
  <si>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</si>
  <si>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</si>
  <si>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</si>
  <si>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</si>
  <si>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</si>
  <si>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</si>
  <si>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</si>
  <si>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</si>
  <si>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</si>
  <si>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</si>
  <si>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</si>
  <si>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</si>
  <si>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</si>
  <si>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</si>
  <si>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</si>
  <si>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</si>
  <si>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</si>
  <si>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</si>
  <si>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</si>
  <si>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</si>
  <si>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</si>
  <si>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</si>
  <si>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</si>
  <si>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</si>
  <si>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</si>
  <si>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</si>
  <si>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</si>
  <si>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</si>
  <si>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</si>
  <si>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</si>
  <si>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</si>
  <si>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</si>
  <si>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</si>
  <si>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</si>
  <si>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</si>
  <si>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</si>
  <si>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</si>
  <si>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</si>
  <si>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</si>
  <si>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</si>
  <si>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</si>
  <si>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</si>
  <si>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</si>
  <si>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</si>
  <si>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</si>
  <si>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</si>
  <si>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</si>
  <si>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</si>
  <si>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</si>
  <si>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</si>
  <si>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</si>
  <si>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</si>
  <si>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</si>
  <si>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</si>
  <si>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</si>
  <si>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</si>
  <si>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</si>
  <si>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</si>
  <si>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</si>
  <si>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</si>
  <si>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</si>
  <si>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</si>
  <si>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</si>
  <si>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</si>
  <si>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</si>
  <si>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</si>
  <si>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</si>
  <si>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</si>
  <si>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</si>
  <si>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</si>
  <si>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</si>
  <si>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</si>
  <si>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</si>
  <si>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</si>
  <si>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</si>
  <si>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</si>
  <si>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</si>
  <si>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</si>
  <si>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</si>
  <si>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</si>
  <si>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</si>
  <si>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</si>
  <si>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</si>
  <si>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</si>
  <si>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</si>
  <si>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</si>
  <si>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</si>
  <si>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</si>
  <si>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</si>
  <si>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</si>
  <si>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</si>
  <si>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</si>
  <si>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</si>
  <si>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</si>
  <si>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</si>
  <si>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</si>
  <si>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</si>
  <si>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</si>
  <si>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</si>
  <si>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</si>
  <si>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</si>
  <si>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</si>
  <si>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</si>
  <si>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</si>
  <si>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</si>
  <si>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</si>
  <si>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</si>
  <si>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</si>
  <si>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</si>
  <si>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</si>
  <si>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</si>
  <si>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</si>
  <si>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</si>
  <si>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</si>
  <si>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</si>
  <si>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</si>
  <si>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</si>
  <si>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</si>
  <si>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</si>
  <si>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</si>
  <si>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</si>
  <si>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</si>
  <si>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</si>
  <si>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</si>
  <si>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</si>
  <si>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</si>
  <si>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</si>
  <si>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</si>
  <si>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</si>
  <si>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</si>
  <si>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</si>
  <si>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</si>
  <si>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</si>
  <si>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</si>
  <si>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</si>
  <si>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</si>
  <si>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</si>
  <si>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</si>
  <si>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</si>
  <si>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</si>
  <si>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</si>
  <si>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</si>
  <si>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</si>
  <si>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</si>
  <si>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</si>
  <si>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</si>
  <si>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</si>
  <si>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</si>
  <si>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</si>
  <si>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</si>
  <si>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</si>
  <si>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</si>
  <si>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</si>
  <si>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</si>
  <si>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</si>
  <si>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</si>
  <si>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</si>
  <si>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</si>
  <si>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</si>
  <si>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</si>
  <si>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</si>
  <si>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</si>
  <si>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</si>
  <si>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</si>
  <si>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</si>
  <si>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</si>
  <si>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</si>
  <si>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</si>
  <si>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</si>
  <si>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</si>
  <si>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</si>
  <si>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</si>
  <si>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</si>
  <si>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</si>
  <si>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</si>
  <si>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</si>
  <si>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</si>
  <si>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</si>
  <si>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</si>
  <si>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</si>
  <si>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</si>
  <si>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</si>
  <si>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</si>
  <si>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</si>
  <si>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</si>
  <si>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</si>
  <si>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</si>
  <si>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</si>
  <si>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</si>
  <si>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</si>
  <si>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</si>
  <si>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</si>
  <si>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</si>
  <si>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</si>
  <si>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</si>
  <si>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</si>
  <si>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</si>
  <si>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</si>
  <si>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</si>
  <si>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</si>
  <si>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</si>
  <si>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</si>
  <si>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</si>
  <si>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</si>
  <si>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</si>
  <si>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</si>
  <si>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</si>
  <si>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</si>
  <si>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</si>
  <si>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</si>
  <si>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</si>
  <si>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</si>
  <si>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</si>
  <si>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</si>
  <si>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</si>
  <si>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</si>
  <si>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</si>
  <si>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</si>
  <si>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</si>
  <si>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</si>
  <si>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</si>
  <si>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</si>
  <si>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</si>
  <si>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</si>
  <si>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</si>
  <si>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</si>
  <si>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</si>
  <si>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</si>
  <si>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</si>
  <si>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</si>
  <si>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</si>
  <si>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</si>
  <si>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</si>
  <si>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</si>
  <si>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</si>
  <si>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</si>
  <si>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</si>
  <si>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</si>
  <si>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</si>
  <si>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</si>
  <si>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</si>
  <si>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</si>
  <si>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</si>
  <si>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</si>
  <si>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</si>
  <si>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</si>
  <si>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</si>
  <si>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</si>
  <si>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</si>
  <si>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</si>
  <si>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</si>
  <si>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</si>
  <si>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</si>
  <si>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</si>
  <si>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</si>
  <si>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</si>
  <si>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</si>
  <si>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</si>
  <si>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</si>
  <si>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</si>
  <si>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</si>
  <si>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</si>
  <si>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</si>
  <si>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</si>
  <si>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</si>
  <si>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</si>
  <si>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</si>
  <si>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</si>
  <si>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</si>
  <si>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</si>
  <si>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</si>
  <si>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</si>
  <si>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</si>
  <si>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</si>
  <si>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</si>
  <si>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</si>
  <si>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</si>
  <si>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</si>
  <si>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</si>
  <si>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</si>
  <si>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</si>
  <si>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</si>
  <si>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</si>
  <si>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</si>
  <si>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</si>
  <si>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</si>
  <si>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</si>
  <si>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</si>
  <si>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</si>
  <si>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</si>
  <si>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</si>
  <si>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</si>
  <si>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</si>
  <si>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</si>
  <si>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</si>
  <si>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</si>
  <si>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</si>
  <si>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</si>
  <si>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</si>
  <si>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</si>
  <si>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</si>
  <si>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</si>
  <si>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</si>
  <si>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</si>
  <si>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</si>
  <si>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</si>
  <si>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</si>
  <si>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</si>
  <si>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</si>
  <si>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</si>
  <si>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</si>
  <si>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</si>
  <si>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</si>
  <si>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</si>
  <si>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</si>
  <si>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</si>
  <si>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</si>
  <si>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</si>
  <si>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</si>
  <si>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</si>
  <si>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</si>
  <si>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</si>
  <si>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</si>
  <si>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</si>
  <si>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</si>
  <si>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</si>
  <si>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</si>
  <si>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</si>
  <si>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</si>
  <si>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</si>
  <si>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</si>
  <si>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</si>
  <si>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</si>
  <si>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</si>
  <si>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</si>
  <si>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</si>
  <si>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</si>
  <si>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</si>
  <si>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</si>
  <si>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</si>
  <si>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</si>
  <si>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</si>
  <si>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</si>
  <si>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</si>
  <si>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</si>
  <si>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</si>
  <si>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</si>
  <si>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</si>
  <si>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</si>
  <si>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</si>
  <si>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</si>
  <si>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</si>
  <si>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</si>
  <si>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</si>
  <si>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</si>
  <si>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</si>
  <si>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</si>
  <si>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</si>
  <si>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</si>
  <si>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</si>
  <si>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</si>
  <si>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</si>
  <si>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</si>
  <si>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</si>
  <si>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</si>
  <si>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</si>
  <si>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</si>
  <si>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</si>
  <si>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</si>
  <si>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</si>
  <si>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</si>
  <si>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</si>
  <si>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</si>
  <si>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</si>
  <si>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</si>
  <si>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</si>
  <si>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</si>
  <si>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</si>
  <si>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</si>
  <si>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</si>
  <si>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</si>
  <si>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</si>
  <si>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</si>
  <si>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</si>
  <si>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</si>
  <si>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</si>
  <si>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</si>
  <si>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</si>
  <si>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</si>
  <si>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</si>
  <si>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</si>
  <si>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</si>
  <si>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</si>
  <si>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</si>
  <si>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</si>
  <si>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</si>
  <si>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</si>
  <si>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</si>
  <si>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</si>
  <si>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</si>
  <si>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</si>
  <si>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</si>
  <si>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</si>
  <si>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</si>
  <si>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</si>
  <si>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</si>
  <si>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</si>
  <si>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</si>
  <si>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</si>
  <si>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</si>
  <si>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</si>
  <si>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</si>
  <si>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</si>
  <si>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</si>
  <si>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</si>
  <si>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</si>
  <si>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</si>
  <si>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</si>
  <si>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</si>
  <si>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</si>
  <si>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</si>
  <si>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</si>
  <si>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</si>
  <si>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</si>
  <si>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</si>
  <si>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</si>
  <si>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</si>
  <si>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</si>
  <si>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</si>
  <si>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</si>
  <si>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</si>
  <si>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</si>
  <si>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</si>
  <si>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</si>
  <si>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</si>
  <si>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</si>
  <si>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</si>
  <si>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</si>
  <si>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</si>
  <si>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</si>
  <si>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</si>
  <si>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</si>
  <si>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</si>
  <si>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</si>
  <si>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</si>
  <si>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</si>
  <si>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</si>
  <si>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</si>
  <si>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</si>
  <si>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</si>
  <si>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</si>
  <si>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</si>
  <si>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</si>
  <si>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</si>
  <si>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</si>
  <si>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</si>
  <si>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</si>
  <si>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</si>
  <si>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</si>
  <si>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</si>
  <si>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</si>
  <si>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</si>
  <si>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</si>
  <si>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</si>
  <si>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</si>
  <si>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</si>
  <si>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</si>
  <si>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</si>
  <si>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</si>
  <si>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</si>
  <si>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</si>
  <si>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</si>
  <si>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</si>
  <si>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</si>
  <si>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</si>
  <si>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</si>
  <si>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</si>
  <si>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</si>
  <si>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</si>
  <si>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</si>
  <si>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</si>
  <si>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</si>
  <si>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</si>
  <si>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</si>
  <si>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</si>
  <si>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</si>
  <si>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</si>
  <si>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</si>
  <si>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</si>
  <si>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</si>
  <si>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</si>
  <si>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</si>
  <si>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</si>
  <si>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</si>
  <si>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</si>
  <si>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</si>
  <si>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</si>
  <si>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</si>
  <si>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</si>
  <si>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</si>
  <si>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</si>
  <si>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</si>
  <si>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</si>
  <si>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</si>
  <si>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</si>
  <si>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</si>
  <si>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</si>
  <si>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</si>
  <si>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</si>
  <si>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</si>
  <si>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</si>
  <si>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</si>
  <si>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</si>
  <si>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</si>
  <si>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</si>
  <si>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</si>
  <si>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</si>
  <si>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</si>
  <si>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</si>
  <si>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</si>
  <si>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</si>
  <si>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</si>
  <si>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</si>
  <si>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</si>
  <si>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</si>
  <si>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</si>
  <si>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</si>
  <si>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</si>
  <si>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</si>
  <si>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</si>
  <si>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</si>
  <si>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</si>
  <si>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</si>
  <si>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</si>
  <si>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</si>
  <si>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</si>
  <si>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</si>
  <si>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</si>
  <si>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</si>
  <si>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</si>
  <si>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</si>
  <si>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</si>
  <si>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</si>
  <si>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</si>
  <si>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</si>
  <si>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</si>
  <si>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</si>
  <si>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</si>
  <si>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</si>
  <si>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</si>
  <si>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</si>
  <si>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</si>
  <si>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</si>
  <si>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</si>
  <si>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</si>
  <si>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</si>
  <si>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</si>
  <si>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</si>
  <si>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</si>
  <si>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</si>
  <si>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</si>
  <si>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</si>
  <si>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</si>
  <si>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</si>
  <si>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</si>
  <si>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</si>
  <si>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</si>
  <si>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</si>
  <si>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</si>
  <si>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</si>
  <si>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</si>
  <si>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</si>
  <si>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</si>
  <si>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</si>
  <si>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</si>
  <si>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</si>
  <si>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</si>
  <si>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</si>
  <si>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</si>
  <si>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</si>
  <si>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</si>
  <si>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</si>
  <si>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</si>
  <si>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</si>
  <si>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</si>
  <si>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</si>
  <si>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</si>
  <si>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</si>
  <si>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</si>
  <si>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</si>
  <si>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</si>
  <si>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</si>
  <si>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</si>
  <si>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</si>
  <si>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</si>
  <si>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</si>
  <si>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</si>
  <si>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</si>
  <si>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</si>
  <si>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</si>
  <si>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</si>
  <si>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</si>
  <si>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</si>
  <si>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</si>
  <si>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</si>
  <si>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</si>
  <si>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</si>
  <si>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</si>
  <si>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</si>
  <si>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</si>
  <si>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</si>
  <si>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</si>
  <si>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</si>
  <si>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</si>
  <si>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</si>
  <si>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</si>
  <si>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</si>
  <si>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</si>
  <si>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</si>
  <si>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</si>
  <si>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</si>
  <si>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</si>
  <si>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</si>
  <si>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</si>
  <si>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</si>
  <si>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</si>
  <si>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</si>
  <si>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</si>
  <si>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</si>
  <si>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</si>
  <si>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</si>
  <si>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</si>
  <si>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</si>
  <si>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</si>
  <si>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</si>
  <si>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</si>
  <si>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</si>
  <si>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</si>
  <si>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</si>
  <si>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</si>
  <si>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</si>
  <si>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</si>
  <si>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</si>
  <si>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</si>
  <si>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</si>
  <si>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</si>
  <si>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</si>
  <si>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</si>
  <si>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</si>
  <si>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</si>
  <si>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</si>
  <si>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</si>
  <si>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</si>
  <si>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</si>
  <si>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</si>
  <si>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</si>
  <si>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</si>
  <si>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</si>
  <si>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</si>
  <si>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</si>
  <si>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</si>
  <si>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</si>
  <si>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</si>
  <si>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</si>
  <si>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</si>
  <si>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</si>
  <si>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</si>
  <si>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</si>
  <si>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</si>
  <si>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</si>
  <si>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</si>
  <si>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</si>
  <si>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</si>
  <si>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</si>
  <si>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</si>
  <si>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</si>
  <si>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</si>
  <si>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</si>
  <si>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</si>
  <si>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</si>
  <si>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</si>
  <si>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</si>
  <si>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</si>
  <si>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</si>
  <si>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</si>
  <si>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</si>
  <si>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</si>
  <si>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</si>
  <si>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</si>
  <si>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</si>
  <si>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</si>
  <si>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</si>
  <si>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</si>
  <si>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</si>
  <si>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</si>
  <si>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</si>
  <si>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</si>
  <si>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</si>
  <si>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</si>
  <si>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</si>
  <si>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</si>
  <si>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</si>
  <si>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</si>
  <si>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</si>
  <si>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</si>
  <si>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</si>
  <si>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</si>
  <si>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</si>
  <si>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</si>
  <si>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</si>
  <si>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</si>
  <si>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</si>
  <si>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</si>
  <si>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</si>
  <si>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</si>
  <si>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</si>
  <si>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</si>
  <si>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</si>
  <si>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</si>
  <si>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</si>
  <si>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</si>
  <si>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</si>
  <si>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</si>
  <si>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</si>
  <si>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</si>
  <si>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</si>
  <si>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</si>
  <si>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</si>
  <si>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</si>
  <si>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</si>
  <si>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</si>
  <si>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</si>
  <si>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</si>
  <si>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</si>
  <si>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</si>
  <si>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</si>
  <si>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</si>
  <si>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</si>
  <si>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</si>
  <si>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</si>
  <si>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</si>
  <si>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</si>
  <si>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</si>
  <si>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</si>
  <si>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</si>
  <si>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</si>
  <si>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</si>
  <si>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</si>
  <si>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</si>
  <si>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</si>
  <si>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</si>
  <si>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</si>
  <si>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</si>
  <si>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</si>
  <si>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</si>
  <si>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</si>
  <si>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</si>
  <si>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</si>
  <si>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</si>
  <si>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</si>
  <si>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</si>
  <si>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</si>
  <si>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</si>
  <si>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</si>
  <si>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</si>
  <si>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</si>
  <si>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</si>
  <si>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</si>
  <si>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</si>
  <si>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</si>
  <si>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</si>
  <si>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</si>
  <si>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</si>
  <si>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</si>
  <si>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</si>
  <si>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</si>
  <si>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</si>
  <si>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</si>
  <si>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</si>
  <si>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</si>
  <si>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</si>
  <si>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</si>
  <si>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</si>
  <si>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</si>
  <si>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</si>
  <si>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</si>
  <si>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</si>
  <si>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</si>
  <si>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</si>
  <si>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</si>
  <si>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</si>
  <si>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</si>
  <si>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</si>
  <si>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</si>
  <si>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</si>
  <si>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</si>
  <si>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</si>
  <si>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</si>
  <si>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</si>
  <si>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</si>
  <si>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</si>
  <si>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</si>
  <si>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</si>
  <si>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</si>
  <si>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</si>
  <si>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</si>
  <si>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</si>
  <si>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</si>
  <si>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</si>
  <si>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</si>
  <si>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</si>
  <si>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</si>
  <si>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</si>
  <si>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</si>
  <si>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</si>
  <si>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</si>
  <si>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</si>
  <si>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</si>
  <si>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</si>
  <si>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</si>
  <si>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</si>
  <si>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</si>
  <si>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</si>
  <si>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</si>
  <si>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</si>
  <si>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</si>
  <si>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</si>
  <si>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</si>
  <si>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</si>
  <si>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</si>
  <si>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</si>
  <si>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</si>
  <si>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</si>
  <si>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</si>
  <si>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</si>
  <si>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</si>
  <si>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</si>
  <si>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</si>
  <si>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</si>
  <si>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</si>
  <si>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</si>
  <si>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</si>
  <si>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</si>
  <si>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</si>
  <si>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</si>
  <si>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</si>
  <si>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</si>
  <si>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</si>
  <si>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</si>
  <si>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</si>
  <si>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</si>
  <si>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</si>
  <si>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</si>
  <si>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</si>
  <si>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</si>
  <si>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</si>
  <si>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</si>
  <si>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</si>
  <si>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</si>
  <si>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</si>
  <si>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</si>
  <si>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</si>
  <si>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</si>
  <si>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</si>
  <si>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</si>
  <si>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</si>
  <si>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</si>
  <si>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</si>
  <si>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</si>
  <si>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</si>
  <si>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</si>
  <si>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</si>
  <si>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</si>
  <si>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</si>
  <si>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</si>
  <si>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</si>
  <si>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</si>
  <si>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</si>
  <si>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</si>
  <si>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</si>
  <si>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</si>
  <si>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</si>
  <si>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</si>
  <si>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</si>
  <si>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</si>
  <si>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</si>
  <si>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</si>
  <si>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</si>
  <si>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</si>
  <si>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</si>
  <si>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</si>
  <si>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</si>
  <si>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</si>
  <si>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</si>
  <si>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</si>
  <si>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</si>
  <si>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</si>
  <si>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</si>
  <si>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</si>
  <si>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</si>
  <si>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</si>
  <si>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</si>
  <si>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</si>
  <si>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</si>
  <si>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</si>
  <si>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</si>
  <si>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</si>
  <si>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</si>
  <si>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</si>
  <si>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</si>
  <si>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</si>
  <si>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</si>
  <si>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</si>
  <si>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</si>
  <si>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</si>
  <si>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</si>
  <si>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</si>
  <si>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</si>
  <si>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</si>
  <si>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</si>
  <si>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</si>
  <si>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</si>
  <si>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</si>
  <si>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</si>
  <si>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</si>
  <si>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</si>
  <si>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</si>
  <si>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</si>
  <si>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</si>
  <si>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</si>
  <si>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</si>
  <si>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</si>
  <si>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</si>
  <si>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</si>
  <si>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</si>
  <si>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</si>
  <si>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</si>
  <si>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</si>
  <si>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</si>
  <si>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</si>
  <si>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</si>
  <si>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</si>
  <si>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</si>
  <si>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</si>
  <si>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</si>
  <si>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</si>
  <si>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</si>
  <si>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</si>
  <si>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</si>
  <si>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</si>
  <si>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</si>
  <si>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</si>
  <si>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</si>
  <si>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</si>
  <si>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</si>
  <si>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</si>
  <si>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</si>
  <si>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</si>
  <si>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</si>
  <si>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</si>
  <si>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</si>
  <si>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</si>
  <si>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</si>
  <si>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</si>
  <si>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</si>
  <si>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</si>
  <si>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</si>
  <si>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</si>
  <si>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</si>
  <si>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</si>
  <si>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</si>
  <si>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</si>
  <si>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</si>
  <si>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</si>
  <si>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</si>
  <si>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</si>
  <si>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</si>
  <si>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</si>
  <si>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</si>
  <si>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</si>
  <si>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</si>
  <si>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</si>
  <si>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</si>
  <si>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</si>
  <si>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</si>
  <si>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</si>
  <si>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</si>
  <si>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</si>
  <si>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</si>
  <si>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</si>
  <si>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</si>
  <si>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</si>
  <si>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</si>
  <si>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</si>
  <si>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</si>
  <si>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</si>
  <si>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</si>
  <si>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</si>
  <si>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</si>
  <si>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</si>
  <si>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</si>
  <si>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</si>
  <si>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</si>
  <si>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</si>
  <si>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</si>
  <si>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</si>
  <si>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</si>
  <si>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</si>
  <si>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</si>
  <si>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</si>
  <si>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</si>
  <si>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</si>
  <si>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</si>
  <si>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</si>
  <si>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</si>
  <si>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</si>
  <si>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</si>
  <si>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</si>
  <si>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</si>
  <si>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</si>
  <si>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</si>
  <si>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</si>
  <si>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</si>
  <si>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</si>
  <si>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</si>
  <si>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</si>
  <si>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</si>
  <si>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</si>
  <si>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</si>
  <si>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</si>
  <si>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</si>
  <si>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</si>
  <si>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</si>
  <si>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</si>
  <si>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</si>
  <si>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</si>
  <si>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</si>
  <si>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</si>
  <si>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</si>
  <si>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</si>
  <si>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</si>
  <si>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</si>
  <si>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</si>
  <si>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</si>
  <si>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</si>
  <si>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</si>
  <si>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</si>
  <si>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</si>
  <si>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</si>
  <si>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</si>
  <si>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</si>
  <si>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</si>
  <si>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</si>
  <si>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</si>
  <si>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</si>
  <si>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</si>
  <si>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</si>
  <si>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</si>
  <si>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</si>
  <si>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</si>
  <si>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</si>
  <si>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</si>
  <si>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</si>
  <si>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</si>
  <si>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</si>
  <si>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</si>
  <si>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</si>
  <si>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</si>
  <si>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</si>
  <si>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</si>
  <si>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</si>
  <si>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</si>
  <si>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</si>
  <si>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</si>
  <si>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</si>
  <si>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</si>
  <si>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</si>
  <si>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</si>
  <si>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</si>
  <si>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</si>
  <si>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</si>
  <si>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</si>
  <si>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</si>
  <si>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</si>
  <si>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</si>
  <si>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</si>
  <si>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</si>
  <si>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</si>
  <si>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</si>
  <si>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</si>
  <si>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</si>
  <si>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</si>
  <si>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</si>
  <si>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</si>
  <si>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</si>
  <si>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</si>
  <si>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</si>
  <si>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</si>
  <si>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</si>
  <si>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</si>
  <si>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</si>
  <si>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</si>
  <si>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</si>
  <si>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</si>
  <si>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</si>
  <si>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</si>
  <si>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</si>
  <si>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</si>
  <si>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</si>
  <si>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</si>
  <si>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</si>
  <si>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</si>
  <si>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</si>
  <si>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</si>
  <si>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</si>
  <si>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</si>
  <si>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</si>
  <si>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</si>
  <si>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</si>
  <si>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</si>
  <si>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</si>
  <si>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</si>
  <si>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</si>
  <si>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</si>
  <si>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</si>
  <si>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</si>
  <si>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</si>
  <si>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</si>
  <si>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</si>
  <si>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</si>
  <si>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</si>
  <si>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</si>
  <si>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</si>
  <si>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</si>
  <si>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</si>
  <si>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</si>
  <si>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</si>
  <si>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</si>
  <si>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</si>
  <si>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</si>
  <si>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</si>
  <si>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</si>
  <si>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</si>
  <si>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</si>
  <si>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</si>
  <si>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</si>
  <si>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</si>
  <si>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</si>
  <si>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</si>
  <si>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</si>
  <si>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</si>
  <si>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</si>
  <si>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</si>
  <si>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</si>
  <si>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</si>
  <si>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</si>
  <si>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</si>
  <si>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</si>
  <si>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</si>
  <si>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</si>
  <si>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</si>
  <si>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</si>
  <si>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</si>
  <si>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</si>
  <si>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</si>
  <si>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</si>
  <si>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</si>
  <si>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</si>
  <si>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</si>
  <si>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</si>
  <si>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</si>
  <si>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</si>
  <si>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</si>
  <si>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</si>
  <si>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</si>
  <si>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</si>
  <si>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</si>
  <si>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</si>
  <si>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</si>
  <si>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</si>
  <si>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</si>
  <si>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</si>
  <si>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</si>
  <si>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</si>
  <si>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</si>
  <si>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</si>
  <si>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</si>
  <si>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</si>
  <si>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</si>
  <si>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</si>
  <si>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</si>
  <si>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</si>
  <si>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</si>
  <si>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</si>
  <si>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</si>
  <si>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</si>
  <si>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</si>
  <si>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</si>
  <si>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</si>
  <si>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</si>
  <si>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</si>
  <si>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</si>
  <si>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</si>
  <si>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</si>
  <si>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</si>
  <si>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</si>
  <si>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</si>
  <si>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</si>
  <si>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</si>
  <si>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</si>
  <si>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</si>
  <si>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</si>
  <si>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</si>
  <si>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</si>
  <si>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</si>
  <si>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</si>
  <si>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</si>
  <si>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</si>
  <si>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</si>
  <si>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</si>
  <si>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</si>
  <si>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</si>
  <si>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</si>
  <si>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</si>
  <si>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</si>
  <si>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</si>
  <si>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</si>
  <si>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</si>
  <si>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</si>
  <si>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</si>
  <si>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</si>
  <si>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</si>
  <si>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</si>
  <si>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</si>
  <si>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</si>
  <si>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</si>
  <si>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</si>
  <si>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</si>
  <si>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</si>
  <si>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</si>
  <si>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</si>
  <si>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</si>
  <si>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</si>
  <si>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</si>
  <si>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</si>
  <si>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</si>
  <si>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</si>
  <si>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</si>
  <si>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</si>
  <si>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</si>
  <si>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</si>
  <si>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</si>
  <si>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</si>
  <si>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</si>
  <si>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</si>
  <si>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</si>
  <si>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</si>
  <si>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</si>
  <si>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</si>
  <si>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</si>
  <si>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</si>
  <si>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</si>
  <si>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</si>
  <si>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</si>
  <si>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</si>
  <si>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</si>
  <si>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</si>
  <si>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</si>
  <si>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</si>
  <si>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</si>
  <si>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</si>
  <si>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</si>
  <si>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</si>
  <si>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</si>
  <si>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</si>
  <si>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</si>
  <si>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</si>
  <si>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</si>
  <si>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</si>
  <si>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</si>
  <si>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</si>
  <si>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</si>
  <si>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</si>
  <si>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</si>
  <si>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</si>
  <si>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</si>
  <si>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</si>
  <si>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</si>
  <si>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</si>
  <si>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</si>
  <si>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</si>
  <si>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</si>
  <si>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</si>
  <si>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</si>
  <si>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</si>
  <si>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</si>
  <si>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</si>
  <si>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</si>
  <si>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</si>
  <si>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</si>
  <si>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</si>
  <si>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</si>
  <si>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</si>
  <si>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</si>
  <si>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</si>
  <si>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</si>
  <si>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</si>
  <si>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</si>
  <si>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</si>
  <si>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</si>
  <si>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</si>
  <si>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</si>
  <si>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</si>
  <si>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</si>
  <si>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</si>
  <si>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</si>
  <si>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</si>
  <si>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</si>
  <si>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</si>
  <si>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</si>
  <si>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</si>
  <si>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</si>
  <si>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</si>
  <si>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</si>
  <si>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</si>
  <si>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</si>
  <si>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</si>
  <si>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</si>
  <si>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</si>
  <si>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</si>
  <si>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</si>
  <si>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</si>
  <si>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</si>
  <si>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</si>
  <si>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</si>
  <si>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</si>
  <si>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</si>
  <si>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</si>
  <si>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</si>
  <si>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</si>
  <si>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</si>
  <si>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</si>
  <si>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</si>
  <si>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</si>
  <si>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</si>
  <si>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</si>
  <si>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</si>
  <si>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</si>
  <si>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</si>
  <si>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</si>
  <si>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</si>
  <si>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</si>
  <si>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</si>
  <si>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</si>
  <si>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</si>
  <si>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</si>
  <si>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</si>
  <si>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</si>
  <si>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</si>
  <si>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</si>
  <si>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</si>
  <si>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</si>
  <si>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</si>
  <si>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</si>
  <si>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</si>
  <si>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</si>
  <si>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</si>
  <si>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</si>
  <si>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</si>
  <si>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</si>
  <si>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</si>
  <si>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</si>
  <si>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</si>
  <si>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</si>
  <si>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</si>
  <si>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</si>
  <si>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</si>
  <si>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</si>
  <si>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</si>
  <si>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</si>
  <si>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</si>
  <si>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</si>
  <si>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</si>
  <si>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</si>
  <si>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</si>
  <si>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</si>
  <si>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</si>
  <si>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</si>
  <si>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</si>
  <si>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</si>
  <si>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</si>
  <si>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</si>
  <si>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</si>
  <si>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</si>
  <si>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</si>
  <si>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</si>
  <si>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</si>
  <si>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</si>
  <si>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</si>
  <si>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</si>
  <si>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</si>
  <si>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</si>
  <si>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</si>
  <si>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</si>
  <si>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</si>
  <si>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</si>
  <si>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</si>
  <si>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</si>
  <si>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</si>
  <si>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</si>
  <si>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</si>
  <si>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</si>
  <si>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</si>
  <si>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</si>
  <si>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</si>
  <si>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</si>
  <si>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</si>
  <si>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</si>
  <si>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</si>
  <si>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</si>
  <si>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</si>
  <si>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</si>
  <si>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</si>
  <si>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</si>
  <si>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</si>
  <si>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</si>
  <si>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</si>
  <si>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</si>
  <si>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</si>
  <si>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</si>
  <si>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</si>
  <si>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</si>
  <si>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</si>
  <si>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</si>
  <si>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</si>
  <si>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</si>
  <si>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</si>
  <si>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</si>
  <si>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</si>
  <si>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</si>
  <si>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</si>
  <si>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</si>
  <si>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</si>
  <si>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</si>
  <si>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</si>
  <si>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</si>
  <si>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</si>
  <si>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</si>
  <si>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</si>
  <si>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</si>
  <si>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</si>
  <si>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</si>
  <si>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</si>
  <si>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</si>
  <si>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</si>
  <si>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</si>
  <si>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</si>
  <si>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</si>
  <si>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</si>
  <si>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</si>
  <si>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</si>
  <si>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</si>
  <si>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</si>
  <si>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</si>
  <si>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</si>
  <si>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</si>
  <si>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</si>
  <si>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</si>
  <si>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</si>
  <si>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</si>
  <si>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</si>
  <si>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</si>
  <si>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</si>
  <si>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</si>
  <si>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</si>
  <si>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</si>
  <si>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</si>
  <si>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</si>
  <si>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</si>
  <si>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</si>
  <si>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</si>
  <si>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</si>
  <si>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</si>
  <si>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</si>
  <si>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</si>
  <si>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</si>
  <si>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</si>
  <si>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</si>
  <si>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</si>
  <si>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</si>
  <si>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</si>
  <si>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</si>
  <si>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</si>
  <si>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</si>
  <si>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</si>
  <si>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</si>
  <si>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</si>
  <si>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</si>
  <si>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</si>
  <si>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</si>
  <si>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</si>
  <si>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</si>
  <si>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</si>
  <si>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</si>
  <si>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</si>
  <si>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</si>
  <si>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</si>
  <si>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</si>
  <si>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</si>
  <si>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</si>
  <si>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</si>
  <si>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</si>
  <si>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</si>
  <si>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</si>
  <si>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</si>
  <si>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</si>
  <si>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</si>
  <si>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</si>
  <si>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</si>
  <si>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</si>
  <si>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</si>
  <si>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</si>
  <si>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</si>
  <si>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</si>
  <si>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</si>
  <si>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</si>
  <si>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</si>
  <si>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</si>
  <si>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</si>
  <si>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</si>
  <si>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</si>
  <si>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</si>
  <si>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</si>
  <si>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</si>
  <si>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</si>
  <si>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</si>
  <si>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</si>
  <si>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</si>
  <si>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</si>
  <si>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</si>
  <si>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</si>
  <si>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</si>
  <si>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</si>
  <si>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</si>
  <si>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</si>
  <si>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</si>
  <si>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</si>
  <si>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</si>
  <si>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</si>
  <si>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</si>
  <si>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</si>
  <si>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</si>
  <si>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</si>
  <si>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</si>
  <si>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</si>
  <si>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</si>
  <si>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</si>
  <si>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</si>
  <si>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</si>
  <si>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</si>
  <si>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</si>
  <si>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</si>
  <si>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</si>
  <si>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</si>
  <si>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</si>
  <si>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</si>
  <si>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</si>
  <si>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</si>
  <si>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</si>
  <si>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</si>
  <si>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</si>
  <si>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</si>
  <si>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</si>
  <si>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</si>
  <si>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</si>
  <si>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</si>
  <si>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</si>
  <si>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</si>
  <si>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</si>
  <si>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</si>
  <si>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</si>
  <si>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</si>
  <si>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</si>
  <si>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</si>
  <si>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</si>
  <si>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</si>
  <si>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</si>
  <si>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</si>
  <si>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</si>
  <si>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</si>
  <si>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</si>
  <si>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</si>
  <si>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</si>
  <si>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</si>
  <si>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</si>
  <si>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</si>
  <si>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</si>
  <si>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</si>
  <si>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</si>
  <si>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</si>
  <si>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</si>
  <si>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</si>
  <si>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</si>
  <si>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</si>
  <si>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</si>
  <si>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</si>
  <si>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</si>
  <si>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</si>
  <si>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</si>
  <si>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</si>
  <si>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</si>
  <si>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</si>
  <si>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</si>
  <si>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</si>
  <si>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</si>
  <si>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</si>
  <si>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</si>
  <si>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</si>
  <si>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</si>
  <si>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</si>
  <si>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</si>
  <si>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</si>
  <si>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</si>
  <si>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</si>
  <si>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</si>
  <si>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</si>
  <si>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</si>
  <si>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</si>
  <si>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</si>
  <si>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</si>
  <si>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</si>
  <si>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</si>
  <si>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</si>
  <si>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</si>
  <si>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</si>
  <si>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</si>
  <si>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</si>
  <si>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</si>
  <si>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</si>
  <si>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</si>
  <si>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</si>
  <si>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</si>
  <si>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</si>
  <si>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</si>
  <si>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</si>
  <si>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</si>
  <si>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</si>
  <si>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</si>
  <si>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</si>
  <si>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</si>
  <si>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</si>
  <si>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</si>
  <si>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</si>
  <si>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</si>
  <si>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</si>
  <si>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</si>
  <si>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</si>
  <si>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</si>
  <si>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</si>
  <si>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</si>
  <si>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</si>
  <si>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</si>
  <si>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</si>
  <si>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</si>
  <si>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</si>
  <si>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</si>
  <si>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</si>
  <si>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</si>
  <si>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</si>
  <si>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</si>
  <si>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</si>
  <si>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</si>
  <si>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</si>
  <si>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</si>
  <si>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</si>
  <si>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</si>
  <si>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</si>
  <si>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</si>
  <si>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</si>
  <si>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</si>
  <si>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</si>
  <si>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</si>
  <si>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</si>
  <si>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</si>
  <si>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</si>
  <si>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</si>
  <si>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</si>
  <si>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</si>
  <si>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</si>
  <si>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</si>
  <si>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</si>
  <si>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</si>
  <si>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</si>
  <si>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</si>
  <si>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</si>
  <si>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</si>
  <si>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</si>
  <si>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</si>
  <si>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</si>
  <si>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</si>
  <si>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</si>
  <si>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</si>
  <si>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</si>
  <si>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</si>
  <si>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</si>
  <si>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</si>
  <si>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</si>
  <si>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</si>
  <si>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</si>
  <si>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</si>
  <si>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</si>
  <si>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</si>
  <si>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</si>
  <si>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</si>
  <si>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</si>
  <si>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</si>
  <si>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</si>
  <si>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</si>
  <si>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</si>
  <si>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</si>
  <si>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</si>
  <si>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</si>
  <si>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</si>
  <si>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</si>
  <si>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</si>
  <si>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</si>
  <si>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</si>
  <si>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</si>
  <si>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</si>
  <si>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</si>
  <si>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</si>
  <si>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</si>
  <si>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</si>
  <si>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</si>
  <si>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</si>
  <si>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</si>
  <si>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</si>
  <si>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</si>
  <si>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</si>
  <si>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</si>
  <si>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</si>
  <si>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</si>
  <si>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</si>
  <si>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</si>
  <si>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</si>
  <si>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</si>
  <si>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</si>
  <si>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</si>
  <si>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</si>
  <si>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</si>
  <si>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</si>
  <si>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</si>
  <si>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</si>
  <si>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</si>
  <si>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</si>
  <si>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</si>
  <si>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</si>
  <si>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</si>
  <si>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</si>
  <si>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</si>
  <si>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</si>
  <si>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</si>
  <si>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</si>
  <si>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</si>
  <si>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</si>
  <si>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</si>
  <si>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</si>
  <si>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</si>
  <si>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</si>
  <si>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</si>
  <si>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</si>
  <si>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</si>
  <si>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</si>
  <si>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</si>
  <si>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</si>
  <si>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</si>
  <si>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</si>
  <si>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</si>
  <si>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</si>
  <si>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</si>
  <si>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</si>
  <si>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</si>
  <si>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</si>
  <si>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</si>
  <si>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</si>
  <si>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</si>
  <si>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</si>
  <si>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</si>
  <si>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</si>
  <si>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</si>
  <si>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</si>
  <si>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</si>
  <si>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</si>
  <si>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</si>
  <si>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</si>
  <si>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</si>
  <si>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</si>
  <si>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</si>
  <si>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</si>
  <si>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</si>
  <si>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</si>
  <si>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</si>
  <si>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</si>
  <si>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</si>
  <si>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</si>
  <si>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</si>
  <si>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</si>
  <si>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</si>
  <si>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</si>
  <si>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</si>
  <si>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</si>
  <si>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</si>
  <si>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</si>
  <si>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</si>
  <si>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</si>
  <si>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</si>
  <si>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</si>
  <si>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</si>
  <si>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</si>
  <si>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</si>
  <si>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</si>
  <si>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</si>
  <si>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</si>
  <si>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</si>
  <si>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</si>
  <si>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</si>
  <si>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</si>
  <si>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</si>
  <si>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</si>
  <si>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</si>
  <si>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</si>
  <si>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</si>
  <si>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</si>
  <si>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</si>
  <si>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</si>
  <si>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</si>
  <si>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</si>
  <si>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</si>
  <si>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</si>
  <si>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</si>
  <si>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</si>
  <si>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</si>
  <si>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</si>
  <si>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</si>
  <si>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</si>
  <si>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</si>
  <si>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</si>
  <si>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</si>
  <si>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</si>
  <si>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</si>
  <si>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</si>
  <si>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</si>
  <si>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</si>
  <si>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</si>
  <si>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</si>
  <si>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</si>
  <si>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</si>
  <si>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</si>
  <si>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</si>
  <si>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</si>
  <si>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</si>
  <si>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</si>
  <si>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</si>
  <si>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</si>
  <si>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</si>
  <si>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</si>
  <si>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</si>
  <si>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</si>
  <si>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</si>
  <si>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</si>
  <si>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</si>
  <si>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</si>
  <si>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</si>
  <si>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</si>
  <si>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</si>
  <si>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</si>
  <si>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</si>
  <si>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</si>
  <si>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</si>
  <si>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</si>
  <si>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</si>
  <si>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</si>
  <si>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</si>
  <si>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</si>
  <si>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</si>
  <si>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</si>
  <si>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</si>
  <si>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</si>
  <si>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</si>
  <si>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</si>
  <si>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</si>
  <si>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</si>
  <si>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</si>
  <si>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</si>
  <si>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</si>
  <si>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</si>
  <si>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</si>
  <si>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</si>
  <si>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</si>
  <si>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</si>
  <si>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</si>
  <si>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</si>
  <si>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</si>
  <si>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</si>
  <si>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</si>
  <si>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</si>
  <si>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</si>
  <si>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</si>
  <si>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</si>
  <si>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</si>
  <si>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</si>
  <si>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</si>
  <si>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</si>
  <si>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</si>
  <si>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</si>
  <si>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</si>
  <si>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</si>
  <si>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</si>
  <si>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</si>
  <si>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</si>
  <si>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</si>
  <si>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</si>
  <si>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</si>
  <si>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</si>
  <si>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</si>
  <si>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</si>
  <si>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</si>
  <si>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</si>
  <si>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</si>
  <si>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</si>
  <si>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</si>
  <si>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</si>
  <si>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</si>
  <si>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</si>
  <si>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</si>
  <si>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</si>
  <si>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</si>
  <si>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</si>
  <si>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</si>
  <si>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</si>
  <si>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</si>
  <si>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</si>
  <si>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</si>
  <si>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</si>
  <si>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</si>
  <si>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</si>
  <si>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</si>
  <si>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</si>
  <si>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</si>
  <si>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</si>
  <si>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</si>
  <si>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</si>
  <si>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</si>
  <si>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</si>
  <si>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</si>
  <si>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</si>
  <si>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</si>
  <si>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</si>
  <si>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</si>
  <si>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</si>
  <si>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</si>
  <si>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</si>
  <si>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</si>
  <si>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</si>
  <si>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</si>
  <si>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</si>
  <si>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</si>
  <si>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</si>
  <si>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</si>
  <si>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</si>
  <si>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</si>
  <si>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</si>
  <si>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</si>
  <si>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</si>
  <si>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</si>
  <si>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</si>
  <si>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</si>
  <si>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</si>
  <si>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</si>
  <si>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</si>
  <si>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</si>
  <si>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</si>
  <si>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</si>
  <si>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</si>
  <si>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</si>
  <si>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</si>
  <si>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</si>
  <si>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</si>
  <si>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</si>
  <si>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</si>
  <si>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</si>
  <si>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</si>
  <si>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</si>
  <si>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</si>
  <si>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</si>
  <si>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</si>
  <si>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</si>
  <si>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</si>
  <si>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</si>
  <si>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</si>
  <si>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</si>
  <si>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</si>
  <si>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</si>
  <si>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</si>
  <si>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</si>
  <si>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</si>
  <si>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</si>
  <si>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</si>
  <si>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</si>
  <si>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</si>
  <si>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</si>
  <si>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</si>
  <si>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</si>
  <si>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</si>
  <si>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</si>
  <si>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</si>
  <si>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</si>
  <si>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</si>
  <si>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</si>
  <si>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</si>
  <si>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</si>
  <si>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</si>
  <si>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</si>
  <si>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</si>
  <si>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</si>
  <si>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</si>
  <si>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</si>
  <si>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</si>
  <si>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</si>
  <si>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</si>
  <si>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</si>
  <si>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</si>
  <si>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</si>
  <si>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</si>
  <si>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</si>
  <si>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</si>
  <si>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</si>
  <si>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</si>
  <si>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</si>
  <si>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</si>
  <si>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</si>
  <si>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</si>
  <si>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</si>
  <si>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</si>
  <si>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</si>
  <si>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</si>
  <si>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</si>
  <si>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</si>
  <si>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</si>
  <si>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</si>
  <si>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</si>
  <si>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</si>
  <si>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</si>
  <si>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</si>
  <si>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</si>
  <si>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</si>
  <si>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</si>
  <si>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</si>
  <si>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</si>
  <si>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</si>
  <si>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</si>
  <si>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</si>
  <si>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</si>
  <si>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</si>
  <si>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</si>
  <si>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</si>
  <si>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</si>
  <si>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</si>
  <si>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</si>
  <si>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</si>
  <si>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</si>
  <si>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</si>
  <si>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</si>
  <si>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</si>
  <si>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</si>
  <si>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</si>
  <si>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</si>
  <si>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</si>
  <si>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</si>
  <si>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</si>
  <si>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</si>
  <si>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</si>
  <si>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</si>
  <si>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</si>
  <si>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</si>
  <si>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</si>
  <si>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</si>
  <si>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</si>
  <si>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</si>
  <si>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</si>
  <si>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</si>
  <si>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</si>
  <si>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</si>
  <si>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</si>
  <si>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</si>
  <si>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</si>
  <si>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</si>
  <si>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</si>
  <si>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</si>
  <si>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</si>
  <si>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</si>
  <si>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</si>
  <si>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</si>
  <si>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</si>
  <si>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</si>
  <si>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</si>
  <si>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</si>
  <si>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</si>
  <si>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</si>
  <si>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</si>
  <si>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</si>
  <si>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</si>
  <si>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</si>
  <si>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</si>
  <si>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</si>
  <si>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</si>
  <si>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</si>
  <si>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</si>
  <si>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</si>
  <si>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</si>
  <si>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</si>
  <si>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</si>
  <si>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</si>
  <si>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</si>
  <si>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</si>
  <si>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</si>
  <si>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</si>
  <si>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</si>
  <si>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</si>
  <si>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</si>
  <si>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</si>
  <si>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</si>
  <si>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</si>
  <si>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</si>
  <si>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</si>
  <si>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</si>
  <si>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</si>
  <si>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</si>
  <si>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</si>
  <si>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</si>
  <si>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</si>
  <si>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</si>
  <si>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</si>
  <si>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</si>
  <si>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</si>
  <si>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</si>
  <si>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</si>
  <si>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</si>
  <si>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</si>
  <si>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</si>
  <si>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</si>
  <si>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</si>
  <si>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</si>
  <si>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</si>
  <si>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</si>
  <si>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</si>
  <si>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</si>
  <si>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</si>
  <si>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</si>
  <si>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</si>
  <si>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</si>
  <si>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</si>
  <si>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</si>
  <si>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</si>
  <si>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</si>
  <si>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</si>
  <si>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</si>
  <si>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</si>
  <si>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</si>
  <si>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</si>
  <si>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</si>
  <si>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</si>
  <si>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</si>
  <si>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</si>
  <si>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</si>
  <si>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</si>
  <si>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</si>
  <si>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</si>
  <si>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</si>
  <si>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</si>
  <si>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</si>
  <si>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</si>
  <si>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</si>
  <si>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</si>
  <si>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</si>
  <si>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</si>
  <si>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</si>
  <si>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</si>
  <si>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</si>
  <si>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</si>
  <si>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</si>
  <si>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</si>
  <si>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</si>
  <si>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</si>
  <si>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</si>
  <si>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</si>
  <si>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</si>
  <si>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</si>
  <si>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</si>
  <si>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</si>
  <si>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</si>
  <si>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</si>
  <si>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</si>
  <si>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</si>
  <si>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</si>
  <si>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</si>
  <si>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</si>
  <si>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</si>
  <si>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</si>
  <si>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</si>
  <si>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</si>
  <si>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</si>
  <si>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</si>
  <si>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</si>
  <si>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</si>
  <si>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</si>
  <si>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</si>
  <si>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</si>
  <si>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</si>
  <si>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</si>
  <si>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</si>
  <si>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</si>
  <si>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</si>
  <si>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</si>
  <si>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</si>
  <si>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</si>
  <si>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</si>
  <si>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</si>
  <si>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</si>
  <si>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</si>
  <si>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</si>
  <si>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</si>
  <si>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</si>
  <si>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</si>
  <si>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</si>
  <si>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</si>
  <si>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</si>
  <si>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</si>
  <si>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</si>
  <si>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</si>
  <si>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</si>
  <si>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</si>
  <si>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</si>
  <si>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</si>
  <si>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</si>
  <si>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</si>
  <si>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</si>
  <si>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</si>
  <si>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</si>
  <si>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</si>
  <si>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</si>
  <si>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</si>
  <si>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</si>
  <si>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</si>
  <si>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</si>
  <si>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</si>
  <si>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</si>
  <si>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</si>
  <si>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</si>
  <si>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</si>
  <si>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</si>
  <si>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</si>
  <si>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</si>
  <si>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</si>
  <si>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</si>
  <si>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</si>
  <si>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</si>
  <si>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</si>
  <si>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</si>
  <si>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</si>
  <si>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</si>
  <si>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</si>
  <si>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</si>
  <si>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</si>
  <si>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</si>
  <si>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</si>
  <si>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</si>
  <si>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</si>
  <si>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</si>
  <si>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</si>
  <si>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</si>
  <si>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</si>
  <si>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</si>
  <si>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</si>
  <si>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</si>
  <si>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</si>
  <si>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</si>
  <si>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</si>
  <si>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</si>
  <si>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</si>
  <si>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</si>
  <si>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</si>
  <si>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</si>
  <si>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</si>
  <si>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</si>
  <si>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</si>
  <si>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</si>
  <si>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</si>
  <si>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</si>
  <si>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</si>
  <si>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</si>
  <si>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</si>
  <si>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</si>
  <si>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</si>
  <si>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</si>
  <si>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</si>
  <si>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</si>
  <si>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</si>
  <si>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</si>
  <si>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</si>
  <si>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</si>
  <si>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</si>
  <si>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</si>
  <si>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</si>
  <si>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</si>
  <si>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</si>
  <si>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</si>
  <si>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</si>
  <si>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</si>
  <si>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</si>
  <si>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</si>
  <si>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</si>
  <si>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</si>
  <si>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</si>
  <si>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</si>
  <si>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</si>
  <si>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</si>
  <si>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</si>
  <si>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</si>
  <si>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</si>
  <si>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</si>
  <si>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</si>
  <si>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</si>
  <si>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</si>
  <si>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</si>
  <si>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</si>
  <si>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</si>
  <si>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</si>
  <si>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</si>
  <si>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</si>
  <si>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</si>
  <si>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</si>
  <si>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</si>
  <si>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</si>
  <si>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</si>
  <si>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</si>
  <si>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</si>
  <si>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</si>
  <si>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</si>
  <si>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</si>
  <si>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</si>
  <si>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</si>
  <si>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</si>
  <si>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</si>
  <si>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</si>
  <si>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</si>
  <si>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</si>
  <si>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</si>
  <si>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</si>
  <si>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</si>
  <si>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</si>
  <si>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</si>
  <si>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</si>
  <si>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</si>
  <si>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</si>
  <si>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</si>
  <si>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</si>
  <si>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</si>
  <si>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</si>
  <si>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</si>
  <si>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</si>
  <si>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</si>
  <si>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</si>
  <si>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</si>
  <si>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</si>
  <si>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</si>
  <si>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</si>
  <si>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</si>
  <si>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</si>
  <si>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</si>
  <si>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</si>
  <si>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</si>
  <si>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</si>
  <si>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</si>
  <si>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</si>
  <si>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</si>
  <si>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</si>
  <si>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</si>
  <si>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</si>
  <si>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</si>
  <si>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</si>
  <si>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</si>
  <si>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</si>
  <si>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</si>
  <si>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</si>
  <si>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</si>
  <si>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</si>
  <si>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</si>
  <si>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</si>
  <si>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</si>
  <si>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</si>
  <si>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</si>
  <si>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</si>
  <si>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</si>
  <si>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</si>
  <si>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</si>
  <si>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</si>
  <si>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</si>
  <si>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</si>
  <si>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</si>
  <si>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</si>
  <si>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</si>
  <si>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</si>
  <si>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</si>
  <si>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</si>
  <si>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</si>
  <si>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</si>
  <si>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</si>
  <si>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</si>
  <si>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</si>
  <si>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</si>
  <si>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</si>
  <si>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</si>
  <si>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</si>
  <si>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</si>
  <si>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</si>
  <si>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</si>
  <si>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</si>
  <si>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</si>
  <si>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</si>
  <si>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</si>
  <si>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</si>
  <si>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</si>
  <si>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</si>
  <si>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</si>
  <si>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</si>
  <si>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</si>
  <si>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</si>
  <si>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</si>
  <si>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</si>
  <si>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</si>
  <si>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</si>
  <si>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</si>
  <si>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</si>
  <si>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</si>
  <si>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</si>
  <si>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</si>
  <si>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</si>
  <si>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</si>
  <si>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</si>
  <si>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</si>
  <si>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</si>
  <si>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</si>
  <si>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</si>
  <si>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</si>
  <si>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</si>
  <si>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</si>
  <si>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</si>
  <si>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</si>
  <si>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</si>
  <si>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</si>
  <si>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</si>
  <si>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</si>
  <si>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</si>
  <si>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</si>
  <si>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</si>
  <si>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</si>
  <si>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</si>
  <si>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</si>
  <si>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</si>
  <si>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</si>
  <si>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</si>
  <si>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</si>
  <si>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</si>
  <si>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</si>
  <si>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</si>
  <si>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</si>
  <si>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</si>
  <si>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</si>
  <si>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</si>
  <si>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</si>
  <si>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</si>
  <si>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</si>
  <si>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</si>
  <si>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</si>
  <si>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</si>
  <si>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</si>
  <si>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</si>
  <si>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</si>
  <si>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</si>
  <si>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</si>
  <si>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</si>
  <si>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</si>
  <si>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</si>
  <si>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</si>
  <si>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</si>
  <si>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</si>
  <si>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</si>
  <si>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</si>
  <si>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</si>
  <si>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</si>
  <si>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</si>
  <si>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</si>
  <si>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</si>
  <si>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</si>
  <si>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</si>
  <si>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</si>
  <si>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</si>
  <si>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</si>
  <si>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</si>
  <si>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</si>
  <si>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</si>
  <si>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</si>
  <si>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</si>
  <si>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</si>
  <si>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</si>
  <si>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</si>
  <si>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</si>
  <si>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</si>
  <si>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</si>
  <si>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</si>
  <si>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</si>
  <si>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</si>
  <si>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</si>
  <si>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</si>
  <si>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</si>
  <si>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</si>
  <si>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</si>
  <si>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</si>
  <si>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</si>
  <si>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</si>
  <si>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</si>
  <si>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</si>
  <si>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</si>
  <si>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</si>
  <si>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</si>
  <si>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</si>
  <si>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</si>
  <si>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</si>
  <si>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</si>
  <si>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</si>
  <si>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</si>
  <si>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</si>
  <si>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</si>
  <si>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</si>
  <si>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</si>
  <si>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</si>
  <si>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</si>
  <si>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</si>
  <si>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</si>
  <si>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</si>
  <si>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</si>
  <si>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</si>
  <si>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</si>
  <si>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</si>
  <si>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</si>
  <si>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</si>
  <si>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</si>
  <si>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</si>
  <si>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</si>
  <si>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</si>
  <si>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</si>
  <si>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</si>
  <si>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</si>
  <si>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</si>
  <si>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</si>
  <si>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</si>
  <si>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</si>
  <si>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</si>
  <si>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</si>
  <si>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</si>
  <si>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</si>
  <si>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</si>
  <si>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</si>
  <si>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</si>
  <si>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</si>
  <si>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</si>
  <si>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</si>
  <si>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</si>
  <si>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</si>
  <si>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</si>
  <si>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</si>
  <si>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</si>
  <si>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</si>
  <si>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</si>
  <si>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</si>
  <si>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</si>
  <si>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</si>
  <si>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</si>
  <si>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</si>
  <si>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</si>
  <si>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</si>
  <si>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</si>
  <si>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</si>
  <si>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</si>
  <si>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</si>
  <si>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</si>
  <si>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</si>
  <si>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</si>
  <si>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</si>
  <si>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</si>
  <si>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</si>
  <si>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</si>
  <si>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</si>
  <si>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</si>
  <si>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</si>
  <si>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</si>
  <si>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</si>
  <si>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</si>
  <si>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</si>
  <si>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</si>
  <si>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</si>
  <si>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</si>
  <si>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</si>
  <si>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</si>
  <si>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</si>
  <si>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</si>
  <si>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</si>
  <si>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</si>
  <si>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</si>
  <si>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</si>
  <si>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</si>
  <si>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</si>
  <si>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</si>
  <si>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</si>
  <si>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</si>
  <si>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</si>
  <si>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</si>
  <si>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</si>
  <si>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</si>
  <si>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</si>
  <si>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</si>
  <si>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</si>
  <si>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</si>
  <si>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</si>
  <si>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</si>
  <si>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</si>
  <si>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</si>
  <si>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</si>
  <si>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</si>
  <si>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</si>
  <si>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</si>
  <si>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</si>
  <si>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</si>
  <si>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</si>
  <si>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</si>
  <si>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</si>
  <si>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</si>
  <si>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</si>
  <si>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</si>
  <si>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</si>
  <si>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</si>
  <si>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</si>
  <si>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</si>
  <si>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</si>
  <si>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</si>
  <si>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</si>
  <si>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</si>
  <si>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</si>
  <si>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</si>
  <si>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</si>
  <si>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</si>
  <si>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</si>
  <si>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</si>
  <si>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</si>
  <si>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</si>
  <si>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</si>
  <si>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</si>
  <si>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</si>
  <si>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</si>
  <si>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</si>
  <si>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</si>
  <si>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</si>
  <si>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</si>
  <si>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</si>
  <si>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</si>
  <si>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</si>
  <si>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</si>
  <si>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</si>
  <si>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</si>
  <si>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</si>
  <si>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</si>
  <si>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</si>
  <si>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</si>
  <si>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</si>
  <si>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</si>
  <si>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</si>
  <si>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</si>
  <si>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</si>
  <si>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</si>
  <si>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</si>
  <si>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</si>
  <si>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</si>
  <si>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</si>
  <si>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</si>
  <si>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</si>
  <si>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</si>
  <si>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</si>
  <si>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</si>
  <si>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</si>
  <si>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</si>
  <si>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</si>
  <si>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</si>
  <si>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</si>
  <si>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</si>
  <si>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</si>
  <si>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</si>
  <si>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</si>
  <si>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</si>
  <si>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</si>
  <si>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</si>
  <si>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</si>
  <si>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</si>
  <si>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</si>
  <si>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</si>
  <si>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</si>
  <si>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</si>
  <si>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</si>
  <si>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</si>
  <si>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</si>
  <si>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</si>
  <si>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</si>
  <si>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</si>
  <si>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</si>
  <si>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</si>
  <si>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</si>
  <si>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</si>
  <si>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</si>
  <si>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</si>
  <si>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</si>
  <si>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</si>
  <si>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</si>
  <si>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</si>
  <si>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</si>
  <si>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</si>
  <si>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</si>
  <si>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</si>
  <si>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</si>
  <si>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</si>
  <si>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</si>
  <si>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</si>
  <si>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</si>
  <si>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</si>
  <si>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</si>
  <si>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</si>
  <si>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</si>
  <si>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</si>
  <si>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</si>
  <si>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</si>
  <si>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</si>
  <si>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</si>
  <si>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</si>
  <si>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</si>
  <si>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</si>
  <si>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</si>
  <si>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</si>
  <si>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</si>
  <si>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</si>
  <si>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</si>
  <si>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</si>
  <si>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</si>
  <si>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</si>
  <si>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</si>
  <si>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</si>
  <si>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</si>
  <si>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</si>
  <si>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</si>
  <si>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</si>
  <si>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</si>
  <si>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</si>
  <si>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</si>
  <si>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</si>
  <si>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</si>
  <si>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</si>
  <si>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</si>
  <si>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</si>
  <si>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</si>
  <si>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</si>
  <si>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</si>
  <si>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</si>
  <si>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</si>
  <si>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</si>
  <si>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</si>
  <si>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</si>
  <si>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</si>
  <si>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</si>
  <si>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</si>
  <si>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</si>
  <si>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</si>
  <si>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</si>
  <si>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</si>
  <si>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</si>
  <si>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</si>
  <si>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</si>
  <si>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</si>
  <si>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</si>
  <si>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</si>
  <si>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</si>
  <si>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</si>
  <si>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</si>
  <si>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</si>
  <si>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</si>
  <si>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</si>
  <si>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</si>
  <si>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</si>
  <si>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</si>
  <si>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</si>
  <si>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</si>
  <si>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</si>
  <si>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</si>
  <si>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</si>
  <si>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</si>
  <si>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</si>
  <si>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</si>
  <si>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</si>
  <si>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</si>
  <si>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</si>
  <si>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</si>
  <si>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</si>
  <si>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</si>
  <si>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</si>
  <si>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</si>
  <si>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</si>
  <si>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</si>
  <si>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</si>
  <si>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</si>
  <si>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</si>
  <si>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</si>
  <si>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</si>
  <si>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</si>
  <si>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</si>
  <si>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</si>
  <si>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</si>
  <si>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</si>
  <si>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</si>
  <si>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</si>
  <si>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</si>
  <si>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</si>
  <si>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</si>
  <si>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</si>
  <si>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</si>
  <si>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</si>
  <si>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</si>
  <si>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</si>
  <si>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</si>
  <si>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</si>
  <si>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</si>
  <si>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</si>
  <si>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</si>
  <si>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</si>
  <si>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</si>
  <si>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</si>
  <si>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</si>
  <si>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</si>
  <si>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</si>
  <si>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</si>
  <si>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</si>
  <si>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</si>
  <si>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</si>
  <si>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</si>
  <si>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</si>
  <si>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</si>
  <si>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</si>
  <si>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</si>
  <si>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</si>
  <si>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</si>
  <si>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</si>
  <si>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</si>
  <si>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</si>
  <si>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</si>
  <si>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</si>
  <si>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</si>
  <si>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</si>
  <si>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</si>
  <si>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</si>
  <si>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</si>
  <si>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</si>
  <si>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</si>
  <si>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</si>
  <si>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</si>
  <si>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</si>
  <si>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</si>
  <si>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</si>
  <si>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</si>
  <si>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</si>
  <si>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</si>
  <si>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</si>
  <si>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</si>
  <si>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</si>
  <si>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</si>
  <si>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</si>
  <si>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</si>
  <si>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</si>
  <si>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</si>
  <si>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</si>
  <si>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</si>
  <si>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</si>
  <si>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</si>
  <si>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</si>
  <si>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</si>
  <si>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</si>
  <si>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</si>
  <si>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</si>
  <si>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</si>
  <si>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</si>
  <si>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</si>
  <si>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</si>
  <si>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</si>
  <si>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</si>
  <si>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</si>
  <si>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</si>
  <si>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</si>
  <si>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</si>
  <si>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</si>
  <si>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</si>
  <si>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</si>
  <si>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</si>
  <si>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</si>
  <si>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</si>
  <si>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</si>
  <si>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</si>
  <si>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</si>
  <si>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</si>
  <si>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</si>
  <si>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</si>
  <si>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</si>
  <si>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</si>
  <si>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</si>
  <si>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</si>
  <si>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</si>
  <si>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</si>
  <si>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</si>
  <si>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</si>
  <si>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</si>
  <si>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</si>
  <si>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</si>
  <si>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</si>
  <si>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</si>
  <si>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</si>
  <si>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</si>
  <si>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</si>
  <si>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</si>
  <si>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</si>
  <si>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</si>
  <si>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</si>
  <si>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</si>
  <si>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</si>
  <si>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</si>
  <si>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</si>
  <si>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</si>
  <si>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</si>
  <si>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</si>
  <si>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</si>
  <si>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</si>
  <si>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</si>
  <si>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</si>
  <si>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</si>
  <si>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</si>
  <si>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</si>
  <si>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</si>
  <si>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</si>
  <si>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</si>
  <si>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</si>
  <si>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</si>
  <si>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</si>
  <si>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</si>
  <si>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</si>
  <si>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</si>
  <si>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</si>
  <si>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</si>
  <si>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</si>
  <si>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</si>
  <si>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</si>
  <si>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</si>
  <si>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</si>
  <si>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</si>
  <si>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</si>
  <si>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</si>
  <si>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</si>
  <si>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</si>
  <si>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</si>
  <si>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</si>
  <si>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</si>
  <si>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</si>
  <si>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</si>
  <si>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</si>
  <si>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</si>
  <si>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</si>
  <si>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</si>
  <si>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</si>
  <si>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</si>
  <si>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</si>
  <si>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</si>
  <si>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</si>
  <si>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</si>
  <si>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</si>
  <si>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</si>
  <si>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</si>
  <si>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</si>
  <si>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</si>
  <si>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</si>
  <si>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</si>
  <si>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</si>
  <si>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</si>
  <si>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</si>
  <si>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</si>
  <si>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</si>
  <si>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</si>
  <si>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</si>
  <si>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</si>
  <si>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</si>
  <si>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</si>
  <si>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</si>
  <si>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</si>
  <si>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</si>
  <si>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</si>
  <si>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</si>
  <si>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</si>
  <si>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</si>
  <si>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</si>
  <si>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</si>
  <si>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</si>
  <si>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</si>
  <si>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</si>
  <si>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</si>
  <si>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</si>
  <si>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</si>
  <si>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</si>
  <si>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</si>
  <si>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</si>
  <si>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</si>
  <si>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</si>
  <si>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</si>
  <si>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</si>
  <si>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</si>
  <si>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</si>
  <si>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</si>
  <si>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</si>
  <si>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</si>
  <si>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</si>
  <si>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</si>
  <si>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</si>
  <si>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</si>
  <si>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</si>
  <si>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</si>
  <si>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</si>
  <si>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</si>
  <si>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</si>
  <si>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</si>
  <si>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</si>
  <si>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</si>
  <si>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</si>
  <si>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</si>
  <si>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</si>
  <si>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</si>
  <si>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</si>
  <si>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</si>
  <si>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</si>
  <si>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</si>
  <si>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</si>
  <si>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</si>
  <si>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</si>
  <si>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</si>
  <si>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</si>
  <si>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</si>
  <si>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</si>
  <si>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</si>
  <si>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</si>
  <si>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</si>
  <si>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</si>
  <si>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</si>
  <si>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</si>
  <si>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</si>
  <si>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</si>
  <si>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</si>
  <si>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</si>
  <si>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</si>
  <si>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</si>
  <si>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</si>
  <si>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</si>
  <si>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</si>
  <si>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</si>
  <si>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</si>
  <si>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</si>
  <si>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</si>
  <si>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</si>
  <si>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</si>
  <si>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</si>
  <si>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</si>
  <si>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</si>
  <si>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</si>
  <si>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</si>
  <si>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</si>
  <si>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</si>
  <si>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</si>
  <si>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</si>
  <si>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</si>
  <si>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</si>
  <si>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</si>
  <si>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</si>
  <si>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</si>
  <si>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</si>
  <si>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</si>
  <si>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</si>
  <si>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</si>
  <si>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</si>
  <si>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</si>
  <si>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</si>
  <si>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</si>
  <si>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</si>
  <si>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</si>
  <si>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</si>
  <si>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</si>
  <si>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</si>
  <si>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</si>
  <si>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</si>
  <si>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</si>
  <si>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</si>
  <si>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</si>
  <si>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</si>
  <si>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</si>
  <si>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</si>
  <si>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</si>
  <si>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</si>
  <si>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</si>
  <si>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</si>
  <si>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</si>
  <si>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</si>
  <si>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</si>
  <si>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</si>
  <si>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</si>
  <si>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</si>
  <si>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</si>
  <si>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</si>
  <si>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</si>
  <si>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</si>
  <si>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</si>
  <si>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</si>
  <si>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</si>
  <si>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</si>
  <si>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</si>
  <si>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</si>
  <si>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</si>
  <si>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</si>
  <si>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</si>
  <si>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</si>
  <si>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</si>
  <si>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</si>
  <si>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</si>
  <si>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</si>
  <si>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</si>
  <si>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</si>
  <si>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</si>
  <si>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</si>
  <si>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</si>
  <si>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</si>
  <si>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</si>
  <si>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</si>
  <si>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</si>
  <si>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</si>
  <si>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</si>
  <si>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</si>
  <si>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</si>
  <si>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</si>
  <si>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</si>
  <si>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</si>
  <si>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</si>
  <si>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</si>
  <si>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</si>
  <si>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</si>
  <si>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</si>
  <si>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</si>
  <si>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</si>
  <si>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</si>
  <si>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</si>
  <si>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</si>
  <si>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</si>
  <si>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</si>
  <si>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</si>
  <si>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</si>
  <si>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</si>
  <si>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</si>
  <si>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</si>
  <si>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</si>
  <si>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</si>
  <si>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</si>
  <si>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</si>
  <si>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</si>
  <si>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</si>
  <si>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</si>
  <si>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</si>
  <si>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</si>
  <si>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</si>
  <si>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</si>
  <si>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</si>
  <si>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</si>
  <si>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</si>
  <si>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</si>
  <si>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</si>
  <si>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</si>
  <si>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</si>
  <si>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</si>
  <si>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</si>
  <si>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</si>
  <si>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</si>
  <si>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</si>
  <si>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</si>
  <si>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</si>
  <si>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</si>
  <si>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</si>
  <si>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</si>
  <si>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</si>
  <si>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</si>
  <si>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</si>
  <si>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</si>
  <si>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</si>
  <si>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</si>
  <si>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</si>
  <si>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</si>
  <si>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</si>
  <si>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</si>
  <si>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</si>
  <si>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</si>
  <si>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</si>
  <si>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</si>
  <si>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</si>
  <si>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</si>
  <si>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</si>
  <si>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</si>
  <si>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</si>
  <si>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</si>
  <si>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</si>
  <si>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</si>
  <si>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</si>
  <si>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</si>
  <si>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</si>
  <si>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</si>
  <si>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</si>
  <si>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</si>
  <si>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</si>
  <si>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</si>
  <si>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</si>
  <si>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</si>
  <si>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</si>
  <si>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</si>
  <si>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</si>
  <si>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</si>
  <si>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</si>
  <si>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</si>
  <si>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</si>
  <si>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</si>
  <si>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</si>
  <si>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</si>
  <si>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</si>
  <si>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</si>
  <si>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</si>
  <si>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</si>
  <si>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</si>
  <si>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</si>
  <si>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</si>
  <si>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</si>
  <si>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</si>
  <si>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</si>
  <si>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</si>
  <si>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</si>
  <si>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</si>
  <si>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</si>
  <si>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</si>
  <si>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</si>
  <si>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</si>
  <si>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</si>
  <si>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</si>
  <si>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</si>
  <si>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</si>
  <si>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</si>
  <si>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</si>
  <si>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</si>
  <si>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</si>
  <si>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</si>
  <si>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</si>
  <si>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</si>
  <si>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</si>
  <si>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</si>
  <si>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</si>
  <si>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</si>
  <si>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</si>
  <si>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</si>
  <si>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</si>
  <si>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</si>
  <si>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</si>
  <si>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</si>
  <si>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</si>
  <si>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</si>
  <si>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</si>
  <si>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</si>
  <si>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</si>
  <si>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</si>
  <si>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</si>
  <si>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</si>
  <si>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</si>
  <si>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</si>
  <si>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</si>
  <si>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</si>
  <si>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</si>
  <si>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</si>
  <si>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</si>
  <si>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</si>
  <si>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</si>
  <si>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</si>
  <si>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</si>
  <si>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</si>
  <si>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</si>
  <si>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</si>
  <si>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</si>
  <si>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</si>
  <si>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</si>
  <si>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</si>
  <si>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</si>
  <si>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</si>
  <si>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</si>
  <si>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</si>
  <si>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</si>
  <si>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</si>
  <si>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</si>
  <si>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</si>
  <si>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</si>
  <si>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</si>
  <si>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</si>
  <si>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</si>
  <si>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</si>
  <si>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</si>
  <si>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</si>
  <si>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</si>
  <si>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</si>
  <si>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</si>
  <si>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</si>
  <si>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</si>
  <si>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</si>
  <si>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</si>
  <si>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</si>
  <si>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</si>
  <si>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</si>
  <si>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</si>
  <si>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</si>
  <si>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</si>
  <si>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</si>
  <si>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</si>
  <si>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</si>
  <si>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</si>
  <si>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</si>
  <si>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</si>
  <si>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</si>
  <si>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</si>
  <si>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</si>
  <si>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</si>
  <si>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</si>
  <si>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</si>
  <si>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</si>
  <si>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</si>
  <si>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</si>
  <si>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</si>
  <si>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</si>
  <si>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</si>
  <si>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</si>
  <si>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</si>
  <si>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</si>
  <si>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</si>
  <si>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</si>
  <si>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</si>
  <si>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</si>
  <si>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</si>
  <si>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</si>
  <si>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</si>
  <si>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</si>
  <si>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</si>
  <si>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</si>
  <si>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</si>
  <si>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</si>
  <si>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</si>
  <si>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</si>
  <si>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</si>
  <si>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</si>
  <si>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</si>
  <si>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</si>
  <si>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</si>
  <si>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</si>
  <si>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</si>
  <si>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</si>
  <si>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</si>
  <si>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</si>
  <si>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</si>
  <si>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</si>
  <si>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</si>
  <si>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</si>
  <si>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</si>
  <si>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</si>
  <si>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</si>
  <si>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</si>
  <si>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</si>
  <si>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</si>
  <si>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</si>
  <si>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</si>
  <si>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</si>
  <si>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</si>
  <si>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</si>
  <si>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</si>
  <si>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</si>
  <si>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</si>
  <si>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</si>
  <si>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</si>
  <si>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</si>
  <si>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</si>
  <si>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</si>
  <si>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</si>
  <si>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</si>
  <si>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</si>
  <si>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</si>
  <si>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</si>
  <si>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</si>
  <si>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</si>
  <si>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</si>
  <si>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</si>
  <si>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</si>
  <si>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</si>
  <si>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</si>
  <si>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</si>
  <si>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</si>
  <si>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</si>
  <si>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</si>
  <si>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</si>
  <si>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</si>
  <si>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</si>
  <si>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</si>
  <si>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</si>
  <si>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</si>
  <si>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</si>
  <si>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</si>
  <si>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</si>
  <si>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</si>
  <si>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</si>
  <si>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</si>
  <si>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</si>
  <si>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</si>
  <si>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</si>
  <si>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</si>
  <si>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</si>
  <si>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</si>
  <si>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</si>
  <si>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</si>
  <si>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</si>
  <si>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</si>
  <si>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</si>
  <si>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</si>
  <si>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</si>
  <si>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</si>
  <si>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</si>
  <si>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</si>
  <si>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</si>
  <si>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</si>
  <si>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</si>
  <si>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</si>
  <si>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</si>
  <si>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</si>
  <si>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</si>
  <si>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</si>
  <si>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</si>
  <si>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</si>
  <si>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</si>
  <si>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</si>
  <si>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</si>
  <si>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</si>
  <si>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</si>
  <si>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</si>
  <si>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</si>
  <si>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</si>
  <si>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</si>
  <si>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</si>
  <si>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</si>
  <si>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</si>
  <si>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</si>
  <si>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</si>
  <si>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</si>
  <si>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</si>
  <si>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</si>
  <si>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</si>
  <si>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</si>
  <si>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</si>
  <si>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</si>
  <si>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</si>
  <si>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</si>
  <si>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</si>
  <si>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</si>
  <si>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</si>
  <si>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</si>
  <si>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</si>
  <si>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</si>
  <si>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</si>
  <si>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</si>
  <si>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</si>
  <si>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</si>
  <si>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</si>
  <si>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</si>
  <si>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</si>
  <si>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</si>
  <si>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</si>
  <si>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</si>
  <si>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</si>
  <si>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</si>
  <si>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</si>
  <si>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</si>
  <si>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</si>
  <si>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</si>
  <si>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</si>
  <si>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</si>
  <si>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</si>
  <si>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</si>
  <si>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</si>
  <si>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</si>
  <si>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</si>
  <si>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</si>
  <si>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</si>
  <si>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</si>
  <si>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</si>
  <si>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</si>
  <si>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</si>
  <si>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</si>
  <si>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</si>
  <si>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</si>
  <si>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</si>
  <si>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</si>
  <si>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</si>
  <si>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</si>
  <si>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</si>
  <si>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</si>
  <si>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</si>
  <si>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</si>
  <si>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</si>
  <si>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</si>
  <si>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</si>
  <si>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</si>
  <si>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</si>
  <si>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</si>
  <si>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</si>
  <si>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</si>
  <si>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</si>
  <si>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</si>
  <si>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</si>
  <si>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</si>
  <si>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</si>
  <si>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</si>
  <si>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</si>
  <si>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</si>
  <si>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</si>
  <si>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</si>
  <si>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</si>
  <si>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</si>
  <si>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</si>
  <si>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</si>
  <si>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</si>
  <si>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</si>
  <si>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</si>
  <si>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</si>
  <si>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</si>
  <si>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</si>
  <si>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</si>
  <si>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</si>
  <si>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</si>
  <si>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</si>
  <si>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</si>
  <si>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</si>
  <si>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</si>
  <si>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</si>
  <si>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</si>
  <si>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</si>
  <si>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</si>
  <si>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</si>
  <si>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</si>
  <si>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</si>
  <si>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</si>
  <si>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</si>
  <si>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</si>
  <si>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</si>
  <si>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</si>
  <si>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</si>
  <si>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</si>
  <si>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</si>
  <si>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</si>
  <si>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</si>
  <si>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</si>
  <si>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</si>
  <si>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</si>
  <si>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</si>
  <si>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</si>
  <si>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</si>
  <si>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</si>
  <si>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</si>
  <si>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</si>
  <si>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</si>
  <si>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</si>
  <si>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</si>
  <si>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</si>
  <si>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</si>
  <si>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</si>
  <si>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</si>
  <si>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</si>
  <si>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</si>
  <si>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</si>
  <si>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</si>
  <si>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</si>
  <si>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</si>
  <si>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</si>
  <si>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</si>
  <si>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</si>
  <si>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</si>
  <si>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</si>
  <si>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</si>
  <si>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</si>
  <si>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</si>
  <si>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</si>
  <si>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</si>
  <si>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</si>
  <si>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</si>
  <si>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</si>
  <si>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</si>
  <si>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</si>
  <si>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</si>
  <si>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</si>
  <si>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</si>
  <si>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</si>
  <si>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</si>
  <si>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</si>
  <si>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</si>
  <si>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</si>
  <si>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</si>
  <si>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</si>
  <si>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</si>
  <si>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</si>
  <si>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</si>
  <si>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</si>
  <si>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</si>
  <si>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</si>
  <si>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</si>
  <si>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</si>
  <si>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</si>
  <si>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</si>
  <si>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</si>
  <si>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</si>
  <si>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</si>
  <si>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</si>
  <si>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</si>
  <si>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</si>
  <si>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</si>
  <si>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</si>
  <si>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</si>
  <si>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</si>
  <si>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</si>
  <si>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</si>
  <si>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</si>
  <si>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</si>
  <si>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</si>
  <si>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</si>
  <si>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</si>
  <si>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</si>
  <si>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</si>
  <si>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</si>
  <si>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</si>
  <si>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</si>
  <si>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</si>
  <si>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</si>
  <si>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</si>
  <si>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</si>
  <si>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</si>
  <si>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</si>
  <si>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</si>
  <si>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</si>
  <si>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</si>
  <si>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</si>
  <si>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</si>
  <si>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</si>
  <si>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</si>
  <si>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</si>
  <si>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</si>
  <si>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</si>
  <si>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</si>
  <si>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</si>
  <si>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</si>
  <si>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</si>
  <si>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</si>
  <si>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</si>
  <si>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</si>
  <si>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</si>
  <si>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</si>
  <si>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</si>
  <si>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</si>
  <si>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</si>
  <si>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</si>
  <si>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</si>
  <si>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</si>
  <si>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</si>
  <si>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</si>
  <si>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</si>
  <si>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</si>
  <si>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</si>
  <si>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</si>
  <si>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</si>
  <si>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</si>
  <si>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</si>
  <si>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</si>
  <si>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</si>
  <si>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</si>
  <si>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</si>
  <si>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</si>
  <si>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</si>
  <si>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</si>
  <si>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</si>
  <si>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</si>
  <si>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</si>
  <si>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</si>
  <si>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</si>
  <si>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</si>
  <si>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</si>
  <si>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</si>
  <si>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</si>
  <si>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</si>
  <si>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</si>
  <si>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</si>
  <si>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</si>
  <si>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</si>
  <si>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</si>
  <si>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</si>
  <si>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</si>
  <si>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</si>
  <si>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</si>
  <si>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</si>
  <si>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</si>
  <si>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</si>
  <si>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</si>
  <si>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</si>
  <si>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</si>
  <si>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</si>
  <si>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</si>
  <si>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</si>
  <si>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</si>
  <si>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</si>
  <si>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</si>
  <si>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</si>
  <si>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</si>
  <si>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</si>
  <si>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</si>
  <si>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</si>
  <si>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</si>
  <si>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</si>
  <si>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</si>
  <si>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</si>
  <si>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</si>
  <si>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</si>
  <si>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</si>
  <si>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</si>
  <si>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</si>
  <si>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</si>
  <si>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</si>
  <si>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</si>
  <si>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</si>
  <si>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</si>
  <si>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</si>
  <si>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</si>
  <si>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</si>
  <si>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</si>
  <si>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</si>
  <si>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</si>
  <si>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</si>
  <si>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</si>
  <si>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</si>
  <si>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</si>
  <si>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</si>
  <si>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</si>
  <si>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</si>
  <si>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</si>
  <si>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</si>
  <si>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</si>
  <si>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</si>
  <si>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</si>
  <si>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</si>
  <si>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</si>
  <si>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</si>
  <si>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</si>
  <si>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</si>
  <si>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</si>
  <si>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</si>
  <si>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</si>
  <si>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</si>
  <si>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</si>
  <si>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</si>
  <si>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</si>
  <si>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</si>
  <si>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</si>
  <si>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</si>
  <si>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</si>
  <si>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</si>
  <si>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</si>
  <si>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</si>
  <si>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</si>
  <si>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</si>
  <si>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</si>
  <si>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</si>
  <si>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</si>
  <si>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</si>
  <si>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</si>
  <si>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</si>
  <si>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</si>
  <si>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</si>
  <si>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</si>
  <si>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</si>
  <si>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</si>
  <si>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</si>
  <si>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</si>
  <si>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</si>
  <si>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</si>
  <si>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</si>
  <si>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</si>
  <si>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</si>
  <si>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</si>
  <si>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</si>
  <si>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</si>
  <si>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</si>
  <si>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</si>
  <si>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</si>
  <si>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</si>
  <si>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</si>
  <si>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</si>
  <si>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</si>
  <si>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</si>
  <si>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</si>
  <si>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</si>
  <si>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</si>
  <si>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</si>
  <si>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</si>
  <si>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</si>
  <si>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</si>
  <si>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</si>
  <si>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</si>
  <si>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</si>
  <si>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</si>
  <si>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</si>
  <si>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</si>
  <si>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</si>
  <si>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</si>
  <si>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</si>
  <si>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</si>
  <si>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</si>
  <si>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</si>
  <si>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</si>
  <si>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</si>
  <si>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</si>
  <si>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</si>
  <si>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</si>
  <si>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</si>
  <si>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</si>
  <si>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</si>
  <si>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</si>
  <si>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</si>
  <si>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</si>
  <si>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</si>
  <si>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</si>
  <si>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</si>
  <si>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</si>
  <si>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</si>
  <si>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</si>
  <si>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</si>
  <si>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</si>
  <si>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</si>
  <si>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</si>
  <si>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</si>
  <si>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</si>
  <si>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</si>
  <si>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</si>
  <si>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</si>
  <si>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</si>
  <si>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</si>
  <si>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</si>
  <si>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</si>
  <si>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</si>
  <si>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</si>
  <si>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</si>
  <si>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</si>
  <si>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</si>
  <si>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</si>
  <si>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</si>
  <si>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</si>
  <si>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</si>
  <si>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</si>
  <si>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</si>
  <si>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</si>
  <si>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</si>
  <si>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</si>
  <si>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</si>
  <si>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</si>
  <si>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</si>
  <si>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</si>
  <si>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</si>
  <si>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</si>
  <si>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</si>
  <si>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</si>
  <si>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</si>
  <si>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</si>
  <si>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</si>
  <si>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</si>
  <si>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</si>
  <si>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</si>
  <si>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</si>
  <si>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</si>
  <si>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</si>
  <si>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</si>
  <si>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</si>
  <si>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</si>
  <si>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</si>
  <si>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</si>
  <si>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</si>
  <si>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</si>
  <si>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</si>
  <si>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</si>
  <si>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</si>
  <si>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</si>
  <si>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</si>
  <si>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</si>
  <si>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</si>
  <si>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</si>
  <si>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</si>
  <si>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</si>
  <si>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</si>
  <si>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</si>
  <si>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</si>
  <si>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</si>
  <si>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</si>
  <si>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</si>
  <si>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</si>
  <si>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</si>
  <si>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</si>
  <si>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</si>
  <si>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</si>
  <si>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</si>
  <si>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</si>
  <si>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</si>
  <si>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</si>
  <si>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</si>
  <si>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</si>
  <si>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</si>
  <si>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</si>
  <si>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</si>
  <si>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</si>
  <si>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</si>
  <si>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</si>
  <si>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</si>
  <si>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</si>
  <si>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</si>
  <si>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</si>
  <si>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</si>
  <si>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</si>
  <si>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</si>
  <si>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</si>
  <si>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</si>
  <si>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</si>
  <si>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</si>
  <si>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</si>
  <si>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</si>
  <si>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</si>
  <si>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</si>
  <si>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</si>
  <si>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</si>
  <si>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</si>
  <si>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</si>
  <si>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</si>
  <si>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</si>
  <si>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</si>
  <si>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</si>
  <si>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</si>
  <si>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</si>
  <si>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</si>
  <si>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</si>
  <si>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</si>
  <si>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</si>
  <si>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</si>
  <si>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</si>
  <si>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</si>
  <si>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</si>
  <si>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</si>
  <si>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</si>
  <si>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</si>
  <si>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</si>
  <si>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</si>
  <si>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</si>
  <si>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</si>
  <si>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</si>
  <si>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</si>
  <si>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</si>
  <si>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</si>
  <si>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</si>
  <si>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</si>
  <si>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</si>
  <si>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</si>
  <si>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</si>
  <si>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</si>
  <si>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</si>
  <si>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</si>
  <si>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</si>
  <si>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</si>
  <si>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</si>
  <si>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</si>
  <si>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</si>
  <si>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</si>
  <si>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</si>
  <si>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</si>
  <si>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</si>
  <si>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</si>
  <si>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</si>
  <si>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</si>
  <si>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</si>
  <si>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</si>
  <si>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</si>
  <si>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</si>
  <si>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</si>
  <si>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</si>
  <si>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</si>
  <si>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</si>
  <si>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</si>
  <si>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</si>
  <si>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</si>
  <si>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</si>
  <si>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</si>
  <si>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</si>
  <si>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</si>
  <si>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</si>
  <si>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</si>
  <si>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</si>
  <si>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</si>
  <si>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</si>
  <si>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</si>
  <si>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</si>
  <si>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</si>
  <si>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</si>
  <si>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</si>
  <si>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</si>
  <si>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</si>
  <si>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</si>
  <si>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</si>
  <si>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</si>
  <si>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</si>
  <si>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</si>
  <si>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</si>
  <si>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</si>
  <si>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</si>
  <si>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</si>
  <si>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</si>
  <si>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</si>
  <si>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</si>
  <si>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</si>
  <si>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</si>
  <si>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</si>
  <si>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</si>
  <si>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</si>
  <si>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</si>
  <si>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</si>
  <si>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</si>
  <si>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</si>
  <si>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</si>
  <si>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</si>
  <si>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</si>
  <si>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</si>
  <si>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</si>
  <si>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</si>
  <si>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</si>
  <si>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</si>
  <si>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</si>
  <si>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</si>
  <si>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</si>
  <si>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</si>
  <si>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</si>
  <si>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</si>
  <si>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</si>
  <si>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</si>
  <si>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</si>
  <si>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</si>
  <si>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</si>
  <si>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</si>
  <si>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</si>
  <si>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</si>
  <si>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</si>
  <si>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</si>
  <si>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</si>
  <si>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</si>
  <si>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</si>
  <si>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</si>
  <si>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</si>
  <si>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</si>
  <si>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</si>
  <si>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</si>
  <si>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</si>
  <si>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</si>
  <si>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</si>
  <si>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</si>
  <si>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</si>
  <si>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</si>
  <si>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</si>
  <si>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</si>
  <si>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</si>
  <si>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</si>
  <si>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</si>
  <si>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</si>
  <si>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</si>
  <si>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</si>
  <si>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</si>
  <si>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</si>
  <si>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</si>
  <si>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</si>
  <si>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</si>
  <si>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</si>
  <si>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</si>
  <si>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</si>
  <si>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</si>
  <si>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</si>
  <si>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</si>
  <si>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</si>
  <si>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</si>
  <si>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</si>
  <si>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</si>
  <si>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</si>
  <si>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</si>
  <si>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</si>
  <si>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</si>
  <si>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</si>
  <si>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</si>
  <si>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</si>
  <si>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</si>
  <si>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</si>
  <si>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</si>
  <si>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</si>
  <si>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</si>
  <si>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</si>
  <si>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</si>
  <si>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</si>
  <si>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</si>
  <si>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</si>
  <si>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</si>
  <si>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</si>
  <si>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</si>
  <si>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</si>
  <si>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</si>
  <si>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</si>
  <si>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</si>
  <si>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</si>
  <si>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</si>
  <si>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</si>
  <si>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</si>
  <si>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</si>
  <si>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</si>
  <si>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</si>
  <si>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</si>
  <si>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</si>
  <si>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</si>
  <si>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</si>
  <si>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</si>
  <si>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</si>
  <si>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</si>
  <si>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</si>
  <si>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</si>
  <si>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</si>
  <si>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</si>
  <si>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</si>
  <si>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</si>
  <si>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</si>
  <si>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</si>
  <si>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</si>
  <si>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</si>
  <si>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</si>
  <si>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</si>
  <si>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</si>
  <si>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</si>
  <si>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</si>
  <si>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</si>
  <si>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</si>
  <si>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</si>
  <si>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</si>
  <si>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</si>
  <si>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</si>
  <si>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</si>
  <si>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</si>
  <si>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</si>
  <si>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</si>
  <si>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</si>
  <si>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</si>
  <si>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</si>
  <si>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</si>
  <si>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</si>
  <si>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</si>
  <si>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</si>
  <si>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</si>
  <si>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</si>
  <si>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</si>
  <si>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</si>
  <si>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</si>
  <si>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</si>
  <si>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</si>
  <si>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</si>
  <si>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</si>
  <si>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</si>
  <si>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</si>
  <si>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</si>
  <si>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</si>
  <si>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</si>
  <si>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</si>
  <si>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</si>
  <si>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</si>
  <si>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</si>
  <si>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</si>
  <si>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</si>
  <si>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</si>
  <si>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</si>
  <si>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</si>
  <si>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</si>
  <si>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</si>
  <si>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</si>
  <si>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</si>
  <si>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</si>
  <si>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</si>
  <si>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</si>
  <si>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</si>
  <si>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</si>
  <si>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</si>
  <si>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</si>
  <si>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</si>
  <si>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</si>
  <si>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</si>
  <si>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</si>
  <si>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</si>
  <si>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</si>
  <si>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</si>
  <si>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</si>
  <si>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</si>
  <si>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</si>
  <si>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</si>
  <si>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</si>
  <si>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</si>
  <si>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</si>
  <si>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</si>
  <si>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</si>
  <si>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</si>
  <si>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</si>
  <si>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</si>
  <si>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</si>
  <si>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</si>
  <si>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</si>
  <si>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</si>
  <si>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</si>
  <si>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</si>
  <si>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</si>
  <si>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</si>
  <si>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</si>
  <si>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</si>
  <si>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</si>
  <si>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</si>
  <si>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</si>
  <si>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</si>
  <si>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</si>
  <si>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</si>
  <si>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</si>
  <si>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</si>
  <si>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</si>
  <si>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</si>
  <si>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</si>
  <si>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</si>
  <si>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</si>
  <si>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</si>
  <si>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</si>
  <si>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</si>
  <si>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</si>
  <si>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</si>
  <si>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</si>
  <si>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</si>
  <si>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</si>
  <si>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</si>
  <si>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</si>
  <si>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</si>
  <si>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</si>
  <si>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</si>
  <si>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</si>
  <si>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</si>
  <si>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</si>
  <si>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</si>
  <si>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</si>
  <si>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</si>
  <si>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</si>
  <si>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</si>
  <si>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</si>
  <si>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</si>
  <si>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</si>
  <si>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</si>
  <si>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</si>
  <si>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</si>
  <si>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</si>
  <si>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</si>
  <si>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</si>
  <si>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</si>
  <si>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</si>
  <si>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</si>
  <si>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</si>
  <si>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</si>
  <si>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</si>
  <si>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</si>
  <si>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</si>
  <si>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</si>
  <si>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</si>
  <si>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</si>
  <si>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</si>
  <si>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</si>
  <si>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</si>
  <si>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</si>
  <si>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</si>
  <si>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</si>
  <si>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</si>
  <si>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</si>
  <si>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</si>
  <si>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</si>
  <si>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</si>
  <si>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</si>
  <si>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</si>
  <si>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</si>
  <si>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</si>
  <si>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</si>
  <si>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</si>
  <si>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</si>
  <si>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</si>
  <si>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</si>
  <si>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</si>
  <si>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</si>
  <si>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</si>
  <si>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</si>
  <si>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</si>
  <si>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</si>
  <si>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</si>
  <si>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</si>
  <si>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</si>
  <si>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</si>
  <si>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</si>
  <si>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</si>
  <si>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</si>
  <si>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</si>
  <si>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</si>
  <si>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</si>
  <si>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</si>
  <si>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</si>
  <si>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</si>
  <si>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</si>
  <si>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</si>
  <si>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</si>
  <si>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</si>
  <si>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</si>
  <si>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</si>
  <si>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</si>
  <si>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</si>
  <si>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</si>
  <si>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</si>
  <si>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</si>
  <si>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</si>
  <si>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</si>
  <si>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</si>
  <si>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</si>
  <si>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</si>
  <si>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</si>
  <si>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</si>
  <si>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</si>
  <si>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</si>
  <si>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</si>
  <si>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</si>
  <si>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</si>
  <si>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</si>
  <si>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</si>
  <si>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</si>
  <si>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</si>
  <si>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</si>
  <si>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</si>
  <si>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</si>
  <si>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</si>
  <si>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</si>
  <si>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</si>
  <si>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</si>
  <si>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</si>
  <si>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</si>
  <si>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</si>
  <si>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</si>
  <si>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</si>
  <si>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</si>
  <si>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</si>
  <si>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</si>
  <si>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</si>
  <si>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</si>
  <si>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</si>
  <si>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</si>
  <si>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</si>
  <si>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</si>
  <si>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</si>
  <si>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</si>
  <si>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</si>
  <si>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</si>
  <si>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</si>
  <si>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</si>
  <si>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</si>
  <si>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</si>
  <si>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</si>
  <si>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</si>
  <si>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</si>
  <si>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</si>
  <si>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</si>
  <si>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</si>
  <si>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</si>
  <si>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</si>
  <si>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</si>
  <si>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</si>
  <si>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</si>
  <si>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</si>
  <si>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</si>
  <si>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</si>
  <si>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</si>
  <si>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</si>
  <si>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</si>
  <si>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</si>
  <si>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</si>
  <si>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</si>
  <si>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</si>
  <si>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</si>
  <si>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</si>
  <si>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</si>
  <si>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</si>
  <si>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</si>
  <si>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</si>
  <si>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</si>
  <si>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</si>
  <si>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</si>
  <si>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</si>
  <si>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</si>
  <si>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</si>
  <si>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</si>
  <si>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</si>
  <si>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</si>
  <si>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</si>
  <si>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</si>
  <si>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</si>
  <si>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</si>
  <si>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</si>
  <si>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</si>
  <si>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</si>
  <si>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</si>
  <si>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</si>
  <si>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</si>
  <si>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</si>
  <si>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</si>
  <si>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</si>
  <si>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</si>
  <si>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</si>
  <si>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</si>
  <si>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</si>
  <si>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</si>
  <si>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</si>
  <si>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</si>
  <si>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</si>
  <si>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</si>
  <si>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</si>
  <si>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</si>
  <si>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</si>
  <si>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</si>
  <si>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</si>
  <si>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</si>
  <si>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</si>
  <si>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</si>
  <si>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</si>
  <si>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</si>
  <si>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</si>
  <si>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</si>
  <si>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</si>
  <si>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</si>
  <si>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</si>
  <si>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</si>
  <si>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</si>
  <si>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</si>
  <si>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</si>
  <si>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</si>
  <si>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</si>
  <si>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</si>
  <si>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</si>
  <si>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</si>
  <si>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</si>
  <si>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</si>
  <si>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</si>
  <si>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</si>
  <si>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</si>
  <si>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</si>
  <si>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</si>
  <si>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</si>
  <si>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</si>
  <si>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</si>
  <si>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</si>
  <si>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</si>
  <si>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</si>
  <si>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</si>
  <si>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</si>
  <si>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</si>
  <si>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</si>
  <si>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</si>
  <si>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</si>
  <si>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</si>
  <si>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</si>
  <si>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</si>
  <si>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</si>
  <si>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</si>
  <si>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</si>
  <si>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</si>
  <si>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</si>
  <si>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</si>
  <si>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</si>
  <si>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</si>
  <si>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</si>
  <si>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</si>
  <si>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</si>
  <si>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</si>
  <si>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</si>
  <si>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</si>
  <si>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</si>
  <si>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</si>
  <si>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</si>
  <si>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</si>
  <si>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</si>
  <si>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</si>
  <si>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</si>
  <si>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</si>
  <si>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</si>
  <si>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</si>
  <si>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</si>
  <si>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</si>
  <si>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</si>
  <si>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</si>
  <si>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</si>
  <si>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</si>
  <si>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</si>
  <si>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</si>
  <si>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</si>
  <si>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</si>
  <si>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</si>
  <si>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</si>
  <si>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</si>
  <si>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</si>
  <si>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</si>
  <si>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</si>
  <si>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</si>
  <si>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</si>
  <si>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</si>
  <si>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</si>
  <si>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</si>
  <si>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</si>
  <si>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</si>
  <si>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</si>
  <si>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</si>
  <si>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</si>
  <si>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</si>
  <si>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</si>
  <si>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</si>
  <si>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</si>
  <si>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</si>
  <si>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</si>
  <si>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</si>
  <si>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</si>
  <si>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</si>
  <si>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</si>
  <si>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</si>
  <si>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</si>
  <si>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</si>
  <si>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</si>
  <si>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</si>
  <si>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</si>
  <si>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</si>
  <si>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</si>
  <si>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</si>
  <si>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</si>
  <si>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</si>
  <si>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</si>
  <si>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</si>
  <si>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</si>
  <si>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</si>
  <si>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</si>
  <si>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</si>
  <si>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</si>
  <si>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</si>
  <si>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</si>
  <si>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</si>
  <si>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</si>
  <si>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</si>
  <si>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</si>
  <si>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</si>
  <si>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</si>
  <si>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</si>
  <si>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</si>
  <si>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</si>
  <si>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</si>
  <si>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</si>
  <si>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</si>
  <si>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</si>
  <si>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</si>
  <si>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</si>
  <si>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</si>
  <si>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</si>
  <si>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</si>
  <si>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</si>
  <si>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</si>
  <si>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</si>
  <si>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</si>
  <si>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</si>
  <si>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</si>
  <si>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</si>
  <si>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</si>
  <si>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</si>
  <si>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</si>
  <si>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</si>
  <si>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</si>
  <si>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</si>
  <si>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</si>
  <si>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</si>
  <si>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</si>
  <si>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</si>
  <si>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</si>
  <si>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</si>
  <si>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</si>
  <si>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</si>
  <si>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</si>
  <si>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</si>
  <si>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</si>
  <si>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</si>
  <si>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</si>
  <si>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</si>
  <si>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</si>
  <si>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</si>
  <si>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</si>
  <si>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</si>
  <si>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</si>
  <si>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</si>
  <si>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</si>
  <si>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</si>
  <si>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</si>
  <si>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</si>
  <si>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</si>
  <si>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</si>
  <si>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</si>
  <si>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</si>
  <si>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</si>
  <si>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</si>
  <si>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</si>
  <si>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</si>
  <si>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</si>
  <si>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</si>
  <si>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</si>
  <si>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</si>
  <si>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</si>
  <si>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</si>
  <si>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</si>
  <si>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</si>
  <si>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</si>
  <si>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</si>
  <si>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</si>
  <si>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</si>
  <si>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</si>
  <si>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</si>
  <si>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</si>
  <si>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</si>
  <si>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</si>
  <si>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</si>
  <si>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</si>
  <si>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</si>
  <si>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</si>
  <si>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</si>
  <si>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</si>
  <si>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</si>
  <si>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</si>
  <si>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</si>
  <si>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</si>
  <si>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</si>
  <si>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</si>
  <si>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</si>
  <si>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</si>
  <si>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</si>
  <si>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</si>
  <si>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</si>
  <si>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</si>
  <si>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</si>
  <si>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</si>
  <si>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</si>
  <si>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</si>
  <si>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</si>
  <si>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</si>
  <si>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</si>
  <si>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</si>
  <si>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</si>
  <si>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</si>
  <si>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</si>
  <si>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</si>
  <si>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</si>
  <si>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</si>
  <si>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</si>
  <si>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</si>
  <si>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</si>
  <si>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</si>
  <si>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</si>
  <si>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</si>
  <si>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</si>
  <si>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</si>
  <si>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</si>
  <si>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</si>
  <si>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</si>
  <si>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</si>
  <si>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</si>
  <si>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</si>
  <si>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</si>
  <si>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</si>
  <si>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</si>
  <si>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</si>
  <si>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</si>
  <si>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</si>
  <si>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</si>
  <si>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</si>
  <si>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</si>
  <si>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</si>
  <si>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</si>
  <si>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</si>
  <si>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</si>
  <si>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</si>
  <si>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</si>
  <si>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</si>
  <si>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</si>
  <si>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</si>
  <si>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</si>
  <si>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</si>
  <si>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</si>
  <si>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</si>
  <si>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</si>
  <si>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</si>
  <si>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</si>
  <si>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</si>
  <si>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</si>
  <si>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</si>
  <si>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</si>
  <si>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</si>
  <si>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</si>
  <si>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</si>
  <si>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</si>
  <si>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</si>
  <si>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</si>
  <si>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</si>
  <si>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</si>
  <si>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</si>
  <si>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</si>
  <si>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</si>
  <si>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</si>
  <si>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</si>
  <si>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</si>
  <si>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</si>
  <si>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</si>
  <si>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</si>
  <si>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</si>
  <si>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</si>
  <si>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</si>
  <si>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</si>
  <si>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</si>
  <si>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</si>
  <si>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</si>
  <si>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</si>
  <si>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</si>
  <si>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</si>
  <si>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</si>
  <si>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</si>
  <si>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</si>
  <si>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</si>
  <si>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</si>
  <si>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</si>
  <si>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</si>
  <si>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</si>
  <si>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</si>
  <si>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</si>
  <si>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</si>
  <si>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</si>
  <si>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</si>
  <si>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</si>
  <si>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</si>
  <si>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</si>
  <si>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</si>
  <si>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</si>
  <si>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</si>
  <si>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</si>
  <si>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</si>
  <si>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</si>
  <si>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</si>
  <si>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</si>
  <si>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</si>
  <si>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</si>
  <si>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</si>
  <si>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</si>
  <si>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</si>
  <si>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</si>
  <si>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</si>
  <si>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</si>
  <si>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</si>
  <si>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</si>
  <si>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</si>
  <si>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</si>
  <si>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</si>
  <si>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</si>
  <si>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</si>
  <si>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</si>
  <si>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</si>
  <si>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</si>
  <si>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</si>
  <si>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</si>
  <si>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</si>
  <si>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</si>
  <si>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</si>
  <si>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</si>
  <si>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</si>
  <si>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</si>
  <si>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</si>
  <si>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</si>
  <si>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</si>
  <si>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</si>
  <si>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</si>
  <si>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</si>
  <si>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</si>
  <si>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</si>
  <si>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</si>
  <si>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</si>
  <si>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</si>
  <si>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</si>
  <si>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</si>
  <si>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</si>
  <si>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</si>
  <si>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</si>
  <si>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</si>
  <si>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</si>
  <si>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</si>
  <si>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</si>
  <si>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</si>
  <si>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</si>
  <si>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</si>
  <si>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</si>
  <si>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</si>
  <si>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</si>
  <si>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</si>
  <si>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</si>
  <si>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</si>
  <si>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</si>
  <si>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</si>
  <si>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</si>
  <si>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</si>
  <si>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</si>
  <si>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</si>
  <si>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</si>
  <si>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</si>
  <si>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</si>
  <si>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</si>
  <si>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</si>
  <si>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</si>
  <si>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</si>
  <si>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</si>
  <si>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</si>
  <si>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</si>
  <si>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</si>
  <si>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</si>
  <si>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</si>
  <si>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</si>
  <si>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</si>
  <si>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</si>
  <si>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</si>
  <si>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</si>
  <si>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</si>
  <si>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</si>
  <si>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</si>
  <si>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</si>
  <si>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</si>
  <si>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</si>
  <si>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</si>
  <si>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</si>
  <si>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</si>
  <si>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</si>
  <si>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</si>
  <si>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</si>
  <si>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</si>
  <si>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</si>
  <si>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</si>
  <si>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</si>
  <si>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</si>
  <si>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</si>
  <si>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</si>
  <si>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</si>
  <si>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</si>
  <si>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</si>
  <si>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</si>
  <si>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</si>
  <si>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</si>
  <si>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</si>
  <si>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</si>
  <si>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</si>
  <si>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</si>
  <si>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</si>
  <si>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</si>
  <si>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</si>
  <si>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</si>
  <si>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</si>
  <si>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</si>
  <si>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</si>
  <si>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</si>
  <si>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</si>
  <si>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</si>
  <si>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</si>
  <si>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</si>
  <si>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</si>
  <si>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</si>
  <si>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</si>
  <si>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</si>
  <si>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</si>
  <si>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</si>
  <si>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</si>
  <si>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</si>
  <si>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</si>
  <si>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</si>
  <si>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</si>
  <si>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</si>
  <si>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</si>
  <si>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</si>
  <si>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</si>
  <si>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</si>
  <si>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</si>
  <si>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</si>
  <si>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</si>
  <si>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</si>
  <si>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</si>
  <si>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</si>
  <si>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</si>
  <si>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</si>
  <si>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</si>
  <si>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</si>
  <si>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</si>
  <si>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</si>
  <si>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</si>
  <si>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</si>
  <si>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</si>
  <si>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</si>
  <si>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</si>
  <si>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</si>
  <si>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</si>
  <si>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</si>
  <si>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</si>
  <si>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</si>
  <si>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</si>
  <si>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</si>
  <si>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</si>
  <si>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</si>
  <si>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</si>
  <si>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</si>
  <si>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</si>
  <si>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</si>
  <si>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</si>
  <si>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</si>
  <si>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</si>
  <si>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</si>
  <si>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</si>
  <si>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</si>
  <si>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</si>
  <si>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</si>
  <si>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</si>
  <si>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</si>
  <si>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</si>
  <si>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</si>
  <si>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</si>
  <si>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</si>
  <si>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</si>
  <si>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</si>
  <si>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</si>
  <si>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</si>
  <si>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</si>
  <si>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</si>
  <si>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</si>
  <si>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</si>
  <si>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</si>
  <si>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</si>
  <si>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</si>
  <si>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</si>
  <si>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</si>
  <si>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</si>
  <si>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</si>
  <si>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</si>
  <si>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</si>
  <si>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</si>
  <si>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</si>
  <si>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</si>
  <si>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</si>
  <si>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</si>
  <si>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</si>
  <si>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</si>
  <si>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</si>
  <si>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</si>
  <si>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</si>
  <si>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</si>
  <si>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</si>
  <si>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</si>
  <si>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</si>
  <si>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</si>
  <si>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</si>
  <si>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</si>
  <si>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</si>
  <si>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</si>
  <si>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</si>
  <si>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</si>
  <si>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</si>
  <si>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</si>
  <si>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</si>
  <si>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</si>
  <si>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</si>
  <si>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</si>
  <si>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</si>
  <si>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</si>
  <si>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</si>
  <si>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</si>
  <si>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</si>
  <si>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</si>
  <si>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</si>
  <si>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</si>
  <si>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</si>
  <si>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</si>
  <si>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</si>
  <si>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</si>
  <si>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</si>
  <si>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</si>
  <si>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</si>
  <si>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</si>
  <si>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</si>
  <si>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</si>
  <si>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</si>
  <si>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</si>
  <si>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</si>
  <si>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</si>
  <si>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</si>
  <si>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</si>
  <si>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</si>
  <si>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</si>
  <si>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</si>
  <si>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</si>
  <si>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</si>
  <si>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</si>
  <si>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</si>
  <si>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</si>
  <si>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</si>
  <si>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</si>
  <si>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</si>
  <si>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</si>
  <si>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</si>
  <si>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</si>
  <si>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</si>
  <si>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</si>
  <si>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</si>
  <si>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</si>
  <si>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</si>
  <si>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</si>
  <si>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</si>
  <si>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</si>
  <si>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</si>
  <si>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</si>
  <si>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</si>
  <si>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</si>
  <si>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</si>
  <si>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</si>
  <si>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</si>
  <si>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</si>
  <si>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</si>
  <si>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</si>
  <si>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</si>
  <si>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</si>
  <si>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</si>
  <si>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</si>
  <si>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</si>
  <si>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</si>
  <si>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</si>
  <si>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</si>
  <si>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</si>
  <si>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</si>
  <si>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</si>
  <si>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</si>
  <si>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</si>
  <si>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</si>
  <si>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</si>
  <si>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</si>
  <si>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</si>
  <si>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</si>
  <si>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</si>
  <si>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</si>
  <si>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</si>
  <si>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</si>
  <si>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</si>
  <si>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</si>
  <si>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</si>
  <si>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</si>
  <si>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</si>
  <si>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</si>
  <si>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</si>
  <si>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</si>
  <si>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</si>
  <si>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</si>
  <si>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</si>
  <si>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</si>
  <si>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</si>
  <si>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</si>
  <si>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</si>
  <si>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</si>
  <si>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</si>
  <si>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</si>
  <si>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</si>
  <si>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</si>
  <si>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</si>
  <si>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</si>
  <si>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</si>
  <si>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</si>
  <si>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</si>
  <si>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</si>
  <si>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</si>
  <si>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</si>
  <si>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</si>
  <si>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</si>
  <si>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</si>
  <si>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</si>
  <si>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</si>
  <si>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</si>
  <si>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</si>
  <si>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</si>
  <si>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</si>
  <si>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</si>
  <si>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</si>
  <si>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</si>
  <si>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</si>
  <si>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</si>
  <si>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</si>
  <si>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</si>
  <si>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</si>
  <si>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</si>
  <si>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</si>
  <si>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</si>
  <si>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</si>
  <si>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</si>
  <si>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</si>
  <si>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</si>
  <si>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</si>
  <si>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</si>
  <si>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</si>
  <si>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</si>
  <si>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</si>
  <si>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</si>
  <si>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</si>
  <si>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</si>
  <si>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</si>
  <si>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</si>
  <si>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</si>
  <si>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</si>
  <si>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</si>
  <si>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</si>
  <si>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</si>
  <si>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</si>
  <si>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</si>
  <si>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</si>
  <si>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</si>
  <si>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</si>
  <si>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</si>
  <si>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</si>
  <si>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</si>
  <si>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</si>
  <si>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</si>
  <si>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</si>
  <si>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</si>
  <si>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</si>
  <si>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</si>
  <si>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</si>
  <si>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</si>
  <si>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</si>
  <si>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</si>
  <si>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</si>
  <si>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</si>
  <si>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</si>
  <si>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</si>
  <si>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</si>
  <si>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</si>
  <si>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</si>
  <si>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</si>
  <si>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</si>
  <si>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</si>
  <si>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</si>
  <si>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</si>
  <si>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</si>
  <si>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</si>
  <si>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</si>
  <si>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</si>
  <si>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</si>
  <si>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</si>
  <si>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</si>
  <si>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</si>
  <si>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</si>
  <si>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</si>
  <si>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</si>
  <si>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</si>
  <si>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</si>
  <si>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</si>
  <si>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</si>
  <si>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</si>
  <si>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</si>
  <si>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</si>
  <si>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</si>
  <si>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</si>
  <si>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</si>
  <si>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</si>
  <si>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</si>
  <si>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</si>
  <si>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</si>
  <si>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</si>
  <si>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</si>
  <si>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</si>
  <si>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</si>
  <si>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</si>
  <si>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</si>
  <si>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</si>
  <si>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</si>
  <si>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</si>
  <si>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</si>
  <si>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</si>
  <si>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</si>
  <si>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</si>
  <si>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</si>
  <si>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</si>
  <si>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</si>
  <si>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</si>
  <si>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</si>
  <si>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</si>
  <si>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</si>
  <si>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</si>
  <si>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</si>
  <si>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</si>
  <si>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</si>
  <si>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</si>
  <si>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</si>
  <si>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</si>
  <si>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</si>
  <si>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</si>
  <si>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</si>
  <si>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</si>
  <si>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</si>
  <si>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</si>
  <si>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</si>
  <si>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</si>
  <si>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</si>
  <si>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</si>
  <si>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</si>
  <si>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</si>
  <si>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</si>
  <si>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</si>
  <si>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</si>
  <si>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</si>
  <si>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</si>
  <si>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</si>
  <si>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</si>
  <si>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</si>
  <si>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</si>
  <si>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</si>
  <si>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</si>
  <si>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</si>
  <si>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</si>
  <si>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</si>
  <si>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</si>
  <si>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</si>
  <si>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</si>
  <si>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</si>
  <si>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</si>
  <si>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</si>
  <si>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</si>
  <si>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</si>
  <si>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</si>
  <si>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</si>
  <si>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</si>
  <si>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</si>
  <si>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</si>
  <si>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</si>
  <si>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</si>
  <si>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</si>
  <si>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</si>
  <si>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</si>
  <si>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</si>
  <si>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</si>
  <si>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</si>
  <si>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</si>
  <si>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</si>
  <si>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</si>
  <si>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</si>
  <si>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</si>
  <si>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</si>
  <si>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</si>
  <si>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</si>
  <si>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</si>
  <si>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</si>
  <si>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</si>
  <si>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</si>
  <si>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</si>
  <si>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</si>
  <si>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</si>
  <si>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</si>
  <si>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</si>
  <si>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</si>
  <si>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</si>
  <si>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</si>
  <si>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</si>
  <si>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</si>
  <si>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</si>
  <si>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</si>
  <si>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</si>
  <si>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</si>
  <si>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</si>
  <si>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</si>
  <si>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</si>
  <si>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</si>
  <si>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</si>
  <si>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</si>
  <si>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</si>
  <si>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</si>
  <si>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</si>
  <si>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</si>
  <si>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</si>
  <si>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</si>
  <si>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</si>
  <si>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</si>
  <si>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</si>
  <si>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</si>
  <si>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</si>
  <si>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</si>
  <si>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</si>
  <si>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</si>
  <si>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</si>
  <si>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</si>
  <si>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</si>
  <si>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</si>
  <si>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</si>
  <si>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</si>
  <si>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</si>
  <si>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</si>
  <si>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</si>
  <si>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</si>
  <si>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</si>
  <si>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</si>
  <si>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</si>
  <si>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</si>
  <si>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</si>
  <si>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</si>
  <si>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</si>
  <si>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</si>
  <si>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</si>
  <si>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</si>
  <si>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</si>
  <si>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</si>
  <si>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</si>
  <si>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</si>
  <si>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</si>
  <si>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</si>
  <si>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</si>
  <si>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</si>
  <si>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</si>
  <si>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</si>
  <si>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</si>
  <si>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</si>
  <si>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</si>
  <si>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</si>
  <si>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</si>
  <si>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</si>
  <si>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</si>
  <si>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</si>
  <si>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</si>
  <si>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</si>
  <si>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</si>
  <si>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</si>
  <si>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</si>
  <si>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</si>
  <si>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</si>
  <si>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</si>
  <si>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</si>
  <si>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</si>
  <si>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</si>
  <si>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</si>
  <si>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</si>
  <si>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</si>
  <si>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</si>
  <si>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</si>
  <si>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</si>
  <si>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</si>
  <si>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</si>
  <si>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</si>
  <si>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</si>
  <si>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</si>
  <si>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</si>
  <si>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</si>
  <si>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</si>
  <si>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</si>
  <si>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</si>
  <si>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</si>
  <si>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</si>
  <si>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</si>
  <si>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</si>
  <si>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</si>
  <si>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</si>
  <si>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</si>
  <si>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</si>
  <si>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</si>
  <si>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</si>
  <si>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</si>
  <si>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</si>
  <si>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</si>
  <si>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</si>
  <si>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</si>
  <si>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</si>
  <si>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</si>
  <si>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</si>
  <si>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</si>
  <si>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</si>
  <si>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</si>
  <si>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</si>
  <si>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</si>
  <si>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</si>
  <si>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</si>
  <si>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</si>
  <si>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</si>
  <si>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</si>
  <si>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</si>
  <si>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</si>
  <si>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</si>
  <si>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</si>
  <si>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</si>
  <si>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</si>
  <si>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</si>
  <si>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</si>
  <si>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</si>
  <si>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</si>
  <si>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</si>
  <si>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</si>
  <si>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</si>
  <si>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</si>
  <si>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</si>
  <si>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</si>
  <si>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</si>
  <si>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</si>
  <si>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</si>
  <si>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</si>
  <si>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</si>
  <si>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</si>
  <si>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</si>
  <si>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</si>
  <si>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</si>
  <si>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</si>
  <si>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</si>
  <si>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</si>
  <si>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</si>
  <si>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</si>
  <si>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</si>
  <si>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</si>
  <si>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</si>
  <si>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</si>
  <si>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</si>
  <si>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</si>
  <si>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</si>
  <si>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</si>
  <si>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</si>
  <si>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</si>
  <si>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</si>
  <si>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</si>
  <si>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</si>
  <si>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</si>
  <si>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</si>
  <si>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</si>
  <si>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</si>
  <si>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</si>
  <si>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</si>
  <si>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</si>
  <si>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</si>
  <si>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</si>
  <si>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</si>
  <si>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</si>
  <si>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</si>
  <si>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</si>
  <si>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</si>
  <si>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</si>
  <si>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</si>
  <si>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</si>
  <si>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</si>
  <si>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</si>
  <si>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</si>
  <si>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</si>
  <si>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</si>
  <si>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</si>
  <si>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</si>
  <si>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</si>
  <si>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</si>
  <si>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</si>
  <si>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</si>
  <si>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</si>
  <si>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</si>
  <si>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</si>
  <si>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</si>
  <si>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</si>
  <si>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</si>
  <si>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</si>
  <si>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</si>
  <si>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</si>
  <si>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</si>
  <si>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</si>
  <si>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</si>
  <si>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</si>
  <si>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</si>
  <si>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</si>
  <si>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</si>
  <si>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</si>
  <si>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</si>
  <si>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</si>
  <si>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</si>
  <si>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</si>
  <si>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</si>
  <si>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</si>
  <si>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</si>
  <si>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</si>
  <si>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</si>
  <si>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</si>
  <si>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</si>
  <si>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</si>
  <si>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</si>
  <si>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</si>
  <si>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</si>
  <si>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</si>
  <si>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</si>
  <si>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</si>
  <si>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</si>
  <si>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</si>
  <si>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</si>
  <si>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</si>
  <si>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</si>
  <si>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</si>
  <si>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</si>
  <si>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</si>
  <si>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</si>
  <si>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</si>
  <si>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</si>
  <si>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</si>
  <si>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</si>
  <si>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</si>
  <si>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</si>
  <si>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</si>
  <si>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</si>
  <si>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</si>
  <si>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</si>
  <si>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</si>
  <si>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</si>
  <si>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</si>
  <si>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</si>
  <si>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</si>
  <si>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</si>
  <si>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</si>
  <si>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</si>
  <si>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</si>
  <si>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</si>
  <si>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</si>
  <si>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</si>
  <si>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</si>
  <si>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</si>
  <si>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</si>
  <si>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</si>
  <si>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</si>
  <si>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</si>
  <si>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</si>
  <si>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</si>
  <si>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</si>
  <si>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</si>
  <si>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</si>
  <si>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</si>
  <si>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</si>
  <si>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</si>
  <si>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</si>
  <si>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</si>
  <si>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</si>
  <si>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</si>
  <si>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</si>
  <si>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</si>
  <si>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</si>
  <si>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</si>
  <si>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</si>
  <si>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</si>
  <si>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</si>
  <si>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</si>
  <si>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</si>
  <si>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</si>
  <si>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</si>
  <si>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</si>
  <si>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</si>
  <si>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</si>
  <si>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</si>
  <si>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</si>
  <si>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</si>
  <si>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</si>
  <si>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</si>
  <si>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</si>
  <si>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</si>
  <si>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</si>
  <si>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</si>
  <si>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</si>
  <si>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</si>
  <si>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</si>
  <si>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</si>
  <si>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</si>
  <si>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</si>
  <si>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</si>
  <si>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</si>
  <si>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</si>
  <si>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</si>
  <si>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</si>
  <si>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</si>
  <si>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</si>
  <si>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</si>
  <si>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</si>
  <si>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</si>
  <si>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</si>
  <si>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</si>
  <si>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</si>
  <si>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</si>
  <si>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</si>
  <si>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</si>
  <si>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</si>
  <si>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</si>
  <si>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</si>
  <si>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</si>
  <si>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</si>
  <si>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</si>
  <si>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</si>
  <si>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</si>
  <si>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</si>
  <si>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</si>
  <si>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</si>
  <si>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</si>
  <si>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</si>
  <si>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</si>
  <si>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</si>
  <si>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</si>
  <si>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</si>
  <si>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</si>
  <si>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</si>
  <si>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</si>
  <si>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</si>
  <si>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</si>
  <si>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</si>
  <si>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</si>
  <si>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</si>
  <si>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</si>
  <si>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</si>
  <si>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</si>
  <si>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</si>
  <si>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</si>
  <si>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</si>
  <si>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</si>
  <si>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</si>
  <si>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</si>
  <si>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</si>
  <si>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</si>
  <si>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</si>
  <si>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</si>
  <si>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</si>
  <si>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</si>
  <si>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</si>
  <si>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</si>
  <si>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</si>
  <si>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</si>
  <si>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</si>
  <si>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</si>
  <si>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</si>
  <si>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</si>
  <si>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</si>
  <si>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</si>
  <si>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</si>
  <si>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</si>
  <si>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</si>
  <si>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</si>
  <si>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</si>
  <si>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</si>
  <si>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</si>
  <si>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</si>
  <si>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</si>
  <si>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</si>
  <si>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</si>
  <si>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</si>
  <si>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</si>
  <si>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</si>
  <si>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</si>
  <si>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</si>
  <si>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</si>
  <si>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</si>
  <si>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</si>
  <si>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</si>
  <si>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</si>
  <si>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</si>
  <si>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</si>
  <si>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</si>
  <si>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</si>
  <si>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</si>
  <si>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</si>
  <si>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</si>
  <si>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</si>
  <si>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</si>
  <si>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</si>
  <si>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</si>
  <si>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</si>
  <si>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</si>
  <si>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</si>
  <si>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</si>
  <si>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</si>
  <si>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</si>
  <si>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</si>
  <si>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</si>
  <si>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</si>
  <si>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</si>
  <si>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</si>
  <si>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</si>
  <si>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</si>
  <si>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</si>
  <si>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</si>
  <si>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</si>
  <si>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</si>
  <si>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</si>
  <si>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</si>
  <si>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</si>
  <si>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</si>
  <si>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</si>
  <si>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</si>
  <si>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</si>
  <si>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</si>
  <si>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</si>
  <si>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</si>
  <si>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</si>
  <si>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</si>
  <si>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</si>
  <si>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</si>
  <si>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</si>
  <si>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</si>
  <si>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</si>
  <si>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</si>
  <si>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</si>
  <si>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</si>
  <si>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</si>
  <si>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</si>
  <si>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</si>
  <si>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</si>
  <si>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</si>
  <si>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</si>
  <si>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</si>
  <si>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</si>
  <si>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</si>
  <si>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</si>
  <si>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</si>
  <si>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</si>
  <si>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</si>
  <si>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</si>
  <si>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</si>
  <si>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</si>
  <si>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</si>
  <si>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</si>
  <si>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</si>
  <si>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</si>
  <si>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</si>
  <si>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</si>
  <si>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</si>
  <si>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</si>
  <si>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</si>
  <si>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</si>
  <si>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</si>
  <si>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</si>
  <si>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</si>
  <si>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</si>
  <si>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</si>
  <si>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</si>
  <si>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</si>
  <si>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</si>
  <si>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</si>
  <si>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</si>
  <si>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</si>
  <si>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</si>
  <si>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</si>
  <si>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</si>
  <si>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</si>
  <si>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</si>
  <si>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</si>
  <si>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</si>
  <si>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</si>
  <si>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</si>
  <si>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</si>
  <si>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</si>
  <si>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</si>
  <si>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</si>
  <si>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</si>
  <si>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</si>
  <si>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</si>
  <si>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</si>
  <si>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</si>
  <si>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</si>
  <si>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</si>
  <si>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</si>
  <si>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</si>
  <si>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</si>
  <si>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</si>
  <si>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</si>
  <si>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</si>
  <si>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</si>
  <si>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</si>
  <si>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</si>
  <si>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</si>
  <si>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</si>
  <si>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</si>
  <si>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</si>
  <si>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</si>
  <si>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</si>
  <si>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</si>
  <si>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</si>
  <si>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</si>
  <si>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</si>
  <si>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</si>
  <si>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</si>
  <si>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</si>
  <si>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</si>
  <si>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</si>
  <si>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</si>
  <si>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</si>
  <si>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</si>
  <si>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</si>
  <si>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</si>
  <si>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</si>
  <si>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</si>
  <si>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</si>
  <si>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</si>
  <si>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</si>
  <si>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</si>
  <si>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</si>
  <si>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</si>
  <si>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</si>
  <si>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</si>
  <si>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</si>
  <si>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</si>
  <si>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</si>
  <si>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</si>
  <si>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</si>
  <si>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</si>
  <si>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</si>
  <si>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</si>
  <si>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</si>
  <si>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</si>
  <si>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</si>
  <si>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</si>
  <si>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</si>
  <si>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</si>
  <si>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</si>
  <si>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</si>
  <si>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</si>
  <si>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</si>
  <si>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</si>
  <si>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</si>
  <si>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</si>
  <si>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</si>
  <si>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</si>
  <si>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</si>
  <si>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</si>
  <si>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</si>
  <si>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</si>
  <si>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</si>
  <si>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</si>
  <si>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</si>
  <si>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</si>
  <si>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</si>
  <si>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</si>
  <si>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</si>
  <si>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</si>
  <si>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</si>
  <si>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</si>
  <si>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</si>
  <si>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</si>
  <si>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</si>
  <si>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</si>
  <si>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</si>
  <si>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</si>
  <si>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</si>
  <si>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</si>
  <si>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</si>
  <si>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</si>
  <si>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</si>
  <si>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</si>
  <si>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</si>
  <si>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</si>
  <si>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</si>
  <si>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</si>
  <si>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</si>
  <si>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</si>
  <si>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</si>
  <si>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</si>
  <si>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</si>
  <si>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</si>
  <si>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</si>
  <si>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</si>
  <si>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</si>
  <si>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</si>
  <si>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</si>
  <si>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</si>
  <si>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</si>
  <si>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</si>
  <si>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</si>
  <si>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</si>
  <si>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</si>
  <si>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</si>
  <si>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</si>
  <si>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</si>
  <si>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</si>
  <si>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</si>
  <si>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</si>
  <si>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</si>
  <si>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</si>
  <si>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</si>
  <si>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</si>
  <si>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</si>
  <si>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</si>
  <si>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</si>
  <si>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</si>
  <si>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</si>
  <si>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</si>
  <si>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</si>
  <si>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</si>
  <si>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</si>
  <si>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</si>
  <si>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</si>
  <si>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</si>
  <si>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</si>
  <si>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</si>
  <si>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</si>
  <si>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</si>
  <si>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</si>
  <si>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</si>
  <si>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</si>
  <si>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</si>
  <si>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</si>
  <si>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</si>
  <si>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</si>
  <si>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</si>
  <si>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</si>
  <si>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</si>
  <si>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</si>
  <si>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</si>
  <si>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</si>
  <si>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</si>
  <si>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</si>
  <si>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</si>
  <si>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</si>
  <si>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</si>
  <si>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</si>
  <si>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</si>
  <si>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</si>
  <si>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</si>
  <si>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</si>
  <si>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</si>
  <si>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</si>
  <si>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</si>
  <si>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</si>
  <si>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</si>
  <si>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</si>
  <si>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</si>
  <si>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</si>
  <si>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</si>
  <si>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</si>
  <si>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</si>
  <si>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</si>
  <si>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</si>
  <si>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</si>
  <si>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</si>
  <si>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</si>
  <si>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</si>
  <si>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</si>
  <si>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</si>
  <si>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</si>
  <si>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</si>
  <si>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</si>
  <si>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</si>
  <si>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</si>
  <si>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</si>
  <si>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</si>
  <si>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</si>
  <si>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</si>
  <si>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</si>
  <si>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</si>
  <si>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</si>
  <si>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</si>
  <si>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</si>
  <si>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</si>
  <si>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</si>
  <si>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</si>
  <si>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</si>
  <si>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</si>
  <si>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</si>
  <si>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</si>
  <si>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</si>
  <si>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</si>
  <si>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</si>
  <si>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</si>
  <si>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</si>
  <si>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</si>
  <si>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</si>
  <si>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</si>
  <si>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</si>
  <si>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</si>
  <si>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</si>
  <si>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</si>
  <si>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</si>
  <si>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</si>
  <si>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</si>
  <si>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</si>
  <si>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</si>
  <si>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</si>
  <si>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</si>
  <si>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</si>
  <si>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</si>
  <si>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</si>
  <si>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</si>
  <si>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</si>
  <si>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</si>
  <si>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</si>
  <si>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</si>
  <si>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</si>
  <si>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</si>
  <si>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</si>
  <si>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</si>
  <si>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</si>
  <si>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</si>
  <si>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</si>
  <si>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</si>
  <si>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</si>
  <si>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</si>
  <si>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</si>
  <si>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</si>
  <si>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</si>
  <si>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</si>
  <si>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</si>
  <si>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</si>
  <si>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</si>
  <si>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</si>
  <si>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</si>
  <si>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</si>
  <si>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</si>
  <si>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</si>
  <si>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</si>
  <si>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</si>
  <si>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</si>
  <si>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</si>
  <si>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</si>
  <si>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</si>
  <si>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</si>
  <si>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</si>
  <si>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</si>
  <si>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</si>
  <si>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</si>
  <si>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</si>
  <si>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</si>
  <si>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</si>
  <si>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</si>
  <si>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</si>
  <si>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</si>
  <si>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</si>
  <si>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</si>
  <si>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</si>
  <si>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</si>
  <si>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</si>
  <si>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</si>
  <si>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</si>
  <si>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</si>
  <si>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</si>
  <si>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</si>
  <si>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</si>
  <si>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</si>
  <si>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</si>
  <si>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</si>
  <si>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</si>
  <si>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</si>
  <si>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</si>
  <si>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</si>
  <si>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</si>
  <si>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</si>
  <si>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</si>
  <si>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</si>
  <si>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</si>
  <si>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</si>
  <si>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</si>
  <si>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</si>
  <si>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</si>
  <si>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</si>
  <si>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</si>
  <si>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</si>
  <si>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</si>
  <si>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</si>
  <si>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</si>
  <si>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</si>
  <si>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</si>
  <si>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</si>
  <si>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</si>
  <si>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</si>
  <si>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</si>
  <si>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</si>
  <si>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</si>
  <si>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</si>
  <si>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</si>
  <si>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</si>
  <si>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</si>
  <si>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</si>
  <si>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</si>
  <si>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</si>
  <si>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</si>
  <si>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</si>
  <si>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</si>
  <si>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</si>
  <si>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</si>
  <si>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</si>
  <si>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</si>
  <si>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</si>
  <si>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</si>
  <si>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</si>
  <si>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</si>
  <si>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</si>
  <si>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</si>
  <si>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</si>
  <si>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</si>
  <si>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</si>
  <si>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</si>
  <si>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</si>
  <si>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</si>
  <si>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</si>
  <si>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</si>
  <si>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</si>
  <si>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</si>
  <si>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</si>
  <si>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</si>
  <si>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</si>
  <si>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</si>
  <si>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</si>
  <si>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</si>
  <si>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</si>
  <si>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</si>
  <si>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</si>
  <si>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</si>
  <si>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</si>
  <si>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</si>
  <si>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</si>
  <si>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</si>
  <si>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</si>
  <si>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</si>
  <si>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</si>
  <si>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</si>
  <si>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</si>
  <si>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</si>
  <si>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</si>
  <si>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</si>
  <si>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</si>
  <si>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</si>
  <si>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</si>
  <si>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</si>
  <si>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</si>
  <si>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</si>
  <si>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</si>
  <si>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</si>
  <si>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</si>
  <si>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</si>
  <si>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</si>
  <si>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</si>
  <si>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</si>
  <si>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</si>
  <si>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</si>
  <si>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</si>
  <si>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</si>
  <si>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</si>
  <si>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</si>
  <si>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</si>
  <si>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</si>
  <si>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</si>
  <si>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</si>
  <si>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</si>
  <si>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</si>
  <si>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</si>
  <si>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</si>
  <si>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</si>
  <si>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</si>
  <si>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</si>
  <si>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</si>
  <si>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</si>
  <si>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</si>
  <si>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</si>
  <si>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</si>
  <si>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</si>
  <si>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</si>
  <si>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</si>
  <si>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</si>
  <si>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</si>
  <si>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</si>
  <si>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</si>
  <si>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</si>
  <si>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</si>
  <si>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</si>
  <si>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</si>
  <si>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</si>
  <si>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</si>
  <si>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</si>
  <si>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</si>
  <si>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</si>
  <si>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</si>
  <si>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</si>
  <si>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</si>
  <si>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</si>
  <si>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</si>
  <si>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</si>
  <si>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</si>
  <si>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</si>
  <si>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</si>
  <si>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</si>
  <si>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</si>
  <si>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</si>
  <si>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</si>
  <si>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</si>
  <si>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</si>
  <si>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</si>
  <si>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</si>
  <si>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</si>
  <si>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</si>
  <si>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</si>
  <si>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</si>
  <si>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</si>
  <si>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</si>
  <si>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</si>
  <si>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</si>
  <si>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</si>
  <si>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</si>
  <si>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</si>
  <si>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</si>
  <si>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</si>
  <si>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</si>
  <si>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</si>
  <si>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</si>
  <si>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</si>
  <si>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</si>
  <si>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</si>
  <si>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</si>
  <si>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</si>
  <si>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</si>
  <si>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</si>
  <si>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</si>
  <si>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</si>
  <si>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</si>
  <si>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</si>
  <si>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</si>
  <si>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</si>
  <si>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</si>
  <si>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</si>
  <si>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</si>
  <si>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</si>
  <si>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</si>
  <si>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</si>
  <si>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</si>
  <si>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</si>
  <si>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</si>
  <si>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</si>
  <si>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</si>
  <si>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</si>
  <si>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</si>
  <si>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</si>
  <si>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</si>
  <si>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</si>
  <si>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</si>
  <si>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</si>
  <si>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</si>
  <si>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</si>
  <si>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</si>
  <si>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</si>
  <si>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</si>
  <si>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</si>
  <si>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</si>
  <si>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</si>
  <si>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</si>
  <si>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</si>
  <si>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</si>
  <si>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</si>
  <si>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</si>
  <si>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</si>
  <si>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</si>
  <si>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</si>
  <si>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</si>
  <si>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</si>
  <si>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</si>
  <si>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</si>
  <si>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</si>
  <si>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</si>
  <si>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</si>
  <si>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</si>
  <si>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</si>
  <si>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</si>
  <si>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</si>
  <si>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</si>
  <si>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</si>
  <si>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</si>
  <si>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</si>
  <si>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</si>
  <si>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</si>
  <si>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</si>
  <si>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</si>
  <si>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</si>
  <si>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</si>
  <si>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</si>
  <si>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</si>
  <si>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</si>
  <si>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</si>
  <si>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</si>
  <si>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</si>
  <si>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</si>
  <si>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</si>
  <si>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</si>
  <si>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</si>
  <si>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</si>
  <si>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</si>
  <si>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</si>
  <si>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</si>
  <si>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</si>
  <si>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</si>
  <si>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</si>
  <si>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</si>
  <si>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</si>
  <si>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</si>
  <si>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</si>
  <si>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</si>
  <si>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</si>
  <si>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</si>
  <si>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</si>
  <si>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</si>
  <si>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</si>
  <si>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</si>
  <si>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</si>
  <si>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</si>
  <si>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</si>
  <si>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</si>
  <si>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</si>
  <si>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</si>
  <si>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</si>
  <si>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</si>
  <si>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</si>
  <si>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</si>
  <si>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</si>
  <si>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</si>
  <si>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</si>
  <si>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</si>
  <si>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</si>
  <si>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</si>
  <si>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</si>
  <si>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</si>
  <si>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</si>
  <si>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</si>
  <si>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</si>
  <si>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</si>
  <si>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</si>
  <si>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</si>
  <si>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</si>
  <si>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</si>
  <si>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</si>
  <si>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</si>
  <si>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</si>
  <si>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</si>
  <si>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</si>
  <si>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</si>
  <si>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</si>
  <si>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</si>
  <si>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</si>
  <si>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</si>
  <si>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</si>
  <si>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</si>
  <si>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</si>
  <si>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</si>
  <si>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</si>
  <si>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</si>
  <si>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</si>
  <si>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</si>
  <si>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</si>
  <si>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</si>
  <si>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</si>
  <si>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</si>
  <si>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</si>
  <si>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</si>
  <si>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</si>
  <si>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</si>
  <si>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</si>
  <si>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</si>
  <si>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</si>
  <si>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</si>
  <si>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</si>
  <si>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</si>
  <si>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</si>
  <si>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</si>
  <si>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</si>
  <si>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</si>
  <si>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</si>
  <si>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</si>
  <si>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</si>
  <si>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</si>
  <si>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</si>
  <si>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</si>
  <si>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</si>
  <si>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</si>
  <si>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</si>
  <si>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</si>
  <si>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</si>
  <si>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</si>
  <si>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</si>
  <si>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</si>
  <si>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</si>
  <si>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</si>
  <si>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</si>
  <si>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</si>
  <si>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</si>
  <si>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</si>
  <si>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</si>
  <si>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</si>
  <si>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</si>
  <si>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</si>
  <si>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</si>
  <si>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</si>
  <si>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</si>
  <si>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</si>
  <si>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</si>
  <si>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</si>
  <si>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</si>
  <si>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</si>
  <si>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</si>
  <si>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</si>
  <si>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</si>
  <si>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</si>
  <si>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</si>
  <si>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</si>
  <si>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</si>
  <si>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</si>
  <si>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</si>
  <si>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</si>
  <si>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</si>
  <si>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</si>
  <si>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</si>
  <si>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</si>
  <si>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</si>
  <si>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</si>
  <si>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</si>
  <si>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</si>
  <si>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</si>
  <si>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</si>
  <si>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</si>
  <si>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</si>
  <si>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</si>
  <si>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</si>
  <si>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</si>
  <si>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</si>
  <si>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</si>
  <si>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</si>
  <si>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</si>
  <si>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</si>
  <si>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</si>
  <si>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</si>
  <si>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</si>
  <si>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</si>
  <si>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</si>
  <si>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</si>
  <si>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</si>
  <si>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</si>
  <si>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</si>
  <si>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</si>
  <si>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</si>
  <si>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</si>
  <si>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</si>
  <si>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</si>
  <si>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</si>
  <si>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</si>
  <si>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</si>
  <si>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</si>
  <si>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</si>
  <si>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</si>
  <si>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</si>
  <si>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</si>
  <si>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</si>
  <si>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</si>
  <si>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</si>
  <si>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</si>
  <si>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</si>
  <si>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</si>
  <si>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</si>
  <si>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</si>
  <si>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</si>
  <si>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</si>
  <si>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</si>
  <si>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</si>
  <si>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</si>
  <si>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</si>
  <si>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</si>
  <si>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</si>
  <si>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</si>
  <si>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</si>
  <si>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</si>
  <si>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</si>
  <si>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</si>
  <si>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</si>
  <si>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</si>
  <si>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</si>
  <si>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</si>
  <si>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</si>
  <si>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</si>
  <si>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</si>
  <si>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</si>
  <si>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</si>
  <si>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</si>
  <si>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</si>
  <si>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</si>
  <si>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</si>
  <si>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</si>
  <si>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</si>
  <si>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</si>
  <si>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</si>
  <si>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</si>
  <si>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</si>
  <si>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</si>
  <si>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</si>
  <si>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</si>
  <si>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</si>
  <si>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</si>
  <si>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</si>
  <si>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</si>
  <si>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</si>
  <si>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</si>
  <si>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</si>
  <si>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</si>
  <si>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</si>
  <si>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</si>
  <si>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</si>
  <si>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</si>
  <si>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</si>
  <si>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</si>
  <si>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</si>
  <si>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</si>
  <si>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</si>
  <si>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</si>
  <si>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</si>
  <si>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</si>
  <si>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</si>
  <si>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</si>
  <si>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</si>
  <si>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</si>
  <si>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</si>
  <si>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</si>
  <si>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</si>
  <si>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</si>
  <si>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</si>
  <si>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</si>
  <si>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</si>
  <si>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</si>
  <si>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</si>
  <si>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</si>
  <si>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</si>
  <si>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</si>
  <si>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</si>
  <si>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</si>
  <si>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</si>
  <si>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</si>
  <si>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</si>
  <si>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</si>
  <si>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</si>
  <si>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</si>
  <si>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</si>
  <si>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</si>
  <si>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</si>
  <si>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</si>
  <si>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</si>
  <si>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</si>
  <si>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</si>
  <si>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</si>
  <si>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</si>
  <si>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</si>
  <si>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</si>
  <si>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</si>
  <si>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</si>
  <si>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</si>
  <si>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</si>
  <si>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</si>
  <si>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</si>
  <si>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</si>
  <si>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</si>
  <si>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</si>
  <si>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</si>
  <si>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</si>
  <si>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</si>
  <si>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</si>
  <si>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</si>
  <si>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</si>
  <si>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</si>
  <si>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</si>
  <si>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</si>
  <si>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</si>
  <si>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</si>
  <si>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</si>
  <si>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</si>
  <si>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</si>
  <si>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</si>
  <si>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</si>
  <si>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</si>
  <si>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</si>
  <si>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</si>
  <si>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</si>
  <si>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</si>
  <si>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</si>
  <si>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</si>
  <si>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</si>
  <si>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</si>
  <si>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</si>
  <si>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</si>
  <si>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</si>
  <si>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</si>
  <si>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</si>
  <si>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</si>
  <si>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</si>
  <si>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</si>
  <si>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</si>
  <si>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</si>
  <si>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</si>
  <si>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</si>
  <si>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</si>
  <si>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</si>
  <si>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</si>
  <si>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</si>
  <si>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</si>
  <si>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</si>
  <si>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</si>
  <si>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</si>
  <si>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</si>
  <si>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</si>
  <si>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</si>
  <si>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</si>
  <si>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</si>
  <si>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</si>
  <si>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</si>
  <si>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</si>
  <si>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</si>
  <si>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</si>
  <si>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</si>
  <si>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</si>
  <si>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</si>
  <si>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</si>
  <si>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</si>
  <si>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</si>
  <si>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</si>
  <si>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</si>
  <si>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</si>
  <si>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</si>
  <si>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</si>
  <si>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</si>
  <si>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</si>
  <si>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</si>
  <si>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</si>
  <si>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</si>
  <si>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</si>
  <si>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</si>
  <si>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</si>
  <si>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</si>
  <si>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</si>
  <si>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</si>
  <si>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</si>
  <si>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</si>
  <si>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</si>
  <si>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</si>
  <si>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</si>
  <si>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</si>
  <si>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</si>
  <si>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</si>
  <si>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</si>
  <si>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</si>
  <si>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</si>
  <si>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</si>
  <si>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</si>
  <si>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</si>
  <si>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</si>
  <si>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</si>
  <si>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</si>
  <si>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</si>
  <si>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</si>
  <si>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</si>
  <si>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</si>
  <si>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</si>
  <si>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</si>
  <si>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</si>
  <si>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</si>
  <si>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</si>
  <si>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</si>
  <si>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</si>
  <si>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</si>
  <si>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</si>
  <si>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</si>
  <si>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</si>
  <si>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</si>
  <si>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</si>
  <si>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</si>
  <si>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</si>
  <si>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</si>
  <si>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</si>
  <si>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</si>
  <si>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</si>
  <si>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</si>
  <si>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</si>
  <si>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</si>
  <si>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</si>
  <si>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</si>
  <si>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</si>
  <si>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</si>
  <si>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</si>
  <si>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</si>
  <si>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</si>
  <si>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</si>
  <si>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</si>
  <si>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</si>
  <si>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</si>
  <si>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</si>
  <si>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</si>
  <si>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</si>
  <si>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</si>
  <si>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</si>
  <si>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</si>
  <si>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</si>
  <si>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</si>
  <si>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</si>
  <si>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</si>
  <si>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</si>
  <si>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</si>
  <si>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</si>
  <si>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</si>
  <si>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</si>
  <si>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</si>
  <si>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</si>
  <si>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</si>
  <si>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</si>
  <si>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</si>
  <si>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</si>
  <si>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</si>
  <si>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</si>
  <si>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</si>
  <si>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</si>
  <si>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</si>
  <si>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</si>
  <si>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</si>
  <si>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</si>
  <si>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</si>
  <si>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</si>
  <si>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</si>
  <si>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</si>
  <si>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</si>
  <si>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</si>
  <si>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</si>
  <si>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</si>
  <si>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</si>
  <si>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</si>
  <si>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</si>
  <si>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</si>
  <si>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</si>
  <si>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</si>
  <si>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</si>
  <si>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</si>
  <si>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</si>
  <si>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</si>
  <si>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</si>
  <si>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</si>
  <si>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</si>
  <si>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</si>
  <si>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</si>
  <si>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</si>
  <si>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</si>
  <si>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</si>
  <si>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</si>
  <si>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</si>
  <si>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</si>
  <si>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</si>
  <si>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</si>
  <si>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</si>
  <si>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</si>
  <si>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</si>
  <si>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</si>
  <si>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</si>
  <si>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</si>
  <si>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</si>
  <si>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</si>
  <si>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</si>
  <si>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</si>
  <si>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</si>
  <si>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</si>
  <si>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</si>
  <si>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</si>
  <si>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</si>
  <si>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</si>
  <si>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</si>
  <si>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</si>
  <si>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</si>
  <si>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</si>
  <si>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</si>
  <si>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</si>
  <si>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</si>
  <si>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</si>
  <si>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</si>
  <si>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</si>
  <si>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</si>
  <si>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</si>
  <si>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</si>
  <si>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</si>
  <si>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</si>
  <si>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</si>
  <si>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</si>
  <si>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</si>
  <si>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</si>
  <si>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</si>
  <si>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</si>
  <si>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</si>
  <si>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</si>
  <si>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</si>
  <si>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</si>
  <si>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</si>
  <si>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</si>
  <si>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</si>
  <si>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</si>
  <si>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</si>
  <si>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</si>
  <si>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</si>
  <si>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</si>
  <si>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</si>
  <si>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</si>
  <si>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</si>
  <si>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</si>
  <si>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</si>
  <si>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</si>
  <si>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</si>
  <si>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</si>
  <si>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</si>
  <si>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</si>
  <si>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</si>
  <si>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</si>
  <si>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</si>
  <si>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</si>
  <si>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</si>
  <si>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</si>
  <si>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</si>
  <si>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</si>
  <si>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</si>
  <si>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</si>
  <si>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</si>
  <si>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</si>
  <si>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</si>
  <si>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</si>
  <si>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</si>
  <si>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</si>
  <si>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</si>
  <si>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</si>
  <si>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</si>
  <si>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</si>
  <si>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</si>
  <si>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</si>
  <si>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</si>
  <si>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</si>
  <si>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</si>
  <si>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</si>
  <si>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</si>
  <si>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</si>
  <si>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</si>
  <si>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</si>
  <si>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</si>
  <si>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</si>
  <si>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</si>
  <si>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</si>
  <si>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</si>
  <si>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</si>
  <si>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</si>
  <si>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</si>
  <si>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</si>
  <si>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</si>
  <si>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</si>
  <si>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</si>
  <si>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</si>
  <si>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</si>
  <si>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</si>
  <si>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</si>
  <si>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</si>
  <si>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</si>
  <si>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</si>
  <si>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</si>
  <si>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</si>
  <si>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</si>
  <si>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</si>
  <si>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</si>
  <si>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</si>
  <si>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</si>
  <si>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</si>
  <si>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</si>
  <si>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</si>
  <si>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</si>
  <si>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</si>
  <si>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</si>
  <si>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</si>
  <si>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</si>
  <si>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</si>
  <si>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</si>
  <si>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</si>
  <si>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</si>
  <si>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</si>
  <si>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</si>
  <si>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</si>
  <si>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</si>
  <si>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</si>
  <si>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</si>
  <si>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</si>
  <si>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</si>
  <si>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</si>
  <si>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</si>
  <si>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</si>
  <si>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</si>
  <si>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</si>
  <si>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</si>
  <si>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</si>
  <si>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</si>
  <si>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</si>
  <si>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</si>
  <si>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</si>
  <si>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</si>
  <si>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</si>
  <si>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</si>
  <si>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</si>
  <si>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</si>
  <si>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</si>
  <si>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</si>
  <si>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</si>
  <si>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</si>
  <si>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</si>
  <si>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</si>
  <si>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</si>
  <si>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</si>
  <si>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</si>
  <si>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</si>
  <si>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</si>
  <si>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</si>
  <si>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</si>
  <si>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</si>
  <si>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</si>
  <si>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</si>
  <si>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</si>
  <si>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</si>
  <si>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</si>
  <si>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</si>
  <si>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</si>
  <si>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</si>
  <si>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</si>
  <si>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</si>
  <si>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</si>
  <si>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</si>
  <si>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</si>
  <si>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</si>
  <si>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</si>
  <si>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</si>
  <si>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</si>
  <si>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</si>
  <si>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</si>
  <si>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</si>
  <si>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</si>
  <si>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</si>
  <si>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</si>
  <si>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</si>
  <si>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</si>
  <si>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</si>
  <si>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</si>
  <si>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</si>
  <si>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</si>
  <si>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</si>
  <si>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</si>
  <si>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</si>
  <si>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</si>
  <si>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</si>
  <si>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</si>
  <si>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</si>
  <si>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</si>
  <si>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</si>
  <si>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</si>
  <si>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</si>
  <si>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</si>
  <si>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</si>
  <si>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</si>
  <si>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</si>
  <si>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</si>
  <si>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</si>
  <si>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</si>
  <si>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</si>
  <si>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</si>
  <si>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</si>
  <si>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</si>
  <si>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</si>
  <si>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</si>
  <si>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</si>
  <si>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</si>
  <si>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</si>
  <si>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</si>
  <si>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</si>
  <si>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</si>
  <si>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</si>
  <si>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</si>
  <si>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</si>
  <si>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</si>
  <si>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</si>
  <si>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</si>
  <si>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</si>
  <si>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</si>
  <si>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</si>
  <si>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</si>
  <si>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</si>
  <si>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</si>
  <si>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</si>
  <si>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</si>
  <si>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</si>
  <si>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</si>
  <si>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</si>
  <si>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</si>
  <si>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</si>
  <si>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</si>
  <si>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</si>
  <si>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</si>
  <si>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</si>
  <si>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</si>
  <si>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</si>
  <si>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</si>
  <si>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</si>
  <si>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</si>
  <si>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</si>
  <si>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</si>
  <si>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</si>
  <si>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</si>
  <si>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</si>
  <si>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</si>
  <si>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</si>
  <si>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</si>
  <si>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</si>
  <si>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</si>
  <si>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</si>
  <si>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</si>
  <si>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</si>
  <si>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</si>
  <si>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</si>
  <si>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</si>
  <si>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</si>
  <si>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</si>
  <si>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</si>
  <si>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</si>
  <si>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</si>
  <si>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</si>
  <si>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</si>
  <si>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</si>
  <si>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</si>
  <si>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</si>
  <si>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</si>
  <si>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</si>
  <si>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</si>
  <si>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</si>
  <si>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</si>
  <si>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</si>
  <si>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</si>
  <si>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</si>
  <si>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</si>
  <si>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</si>
  <si>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</si>
  <si>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</si>
  <si>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</si>
  <si>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</si>
  <si>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</si>
  <si>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</si>
  <si>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</si>
  <si>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</si>
  <si>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</si>
  <si>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</si>
  <si>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</si>
  <si>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</si>
  <si>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</si>
  <si>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</si>
  <si>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</si>
  <si>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</si>
  <si>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</si>
  <si>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</si>
  <si>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</si>
  <si>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</si>
  <si>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</si>
  <si>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</si>
  <si>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</si>
  <si>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</si>
  <si>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</si>
  <si>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</si>
  <si>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</si>
  <si>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</si>
  <si>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</si>
  <si>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</si>
  <si>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</si>
  <si>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</si>
  <si>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</si>
  <si>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</si>
  <si>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</si>
  <si>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</si>
  <si>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</si>
  <si>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</si>
  <si>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</si>
  <si>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</si>
  <si>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</si>
  <si>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</si>
  <si>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</si>
  <si>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</si>
  <si>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</si>
  <si>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</si>
  <si>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</si>
  <si>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</si>
  <si>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</si>
  <si>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</si>
  <si>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</si>
  <si>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</si>
  <si>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</si>
  <si>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</si>
  <si>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</si>
  <si>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</si>
  <si>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</si>
  <si>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</si>
  <si>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</si>
  <si>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</si>
  <si>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</si>
  <si>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</si>
  <si>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</si>
  <si>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</si>
  <si>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</si>
  <si>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</si>
  <si>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</si>
  <si>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</si>
  <si>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</si>
  <si>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</si>
  <si>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</si>
  <si>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</si>
  <si>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</si>
  <si>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</si>
  <si>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</si>
  <si>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</si>
  <si>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</si>
  <si>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</si>
  <si>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</si>
  <si>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</si>
  <si>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</si>
  <si>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</si>
  <si>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</si>
  <si>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</si>
  <si>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</si>
  <si>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</si>
  <si>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</si>
  <si>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</si>
  <si>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</si>
  <si>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</si>
  <si>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</si>
  <si>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</si>
  <si>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</si>
  <si>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</si>
  <si>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</si>
  <si>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</si>
  <si>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</si>
  <si>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</si>
  <si>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</si>
  <si>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</si>
  <si>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</si>
  <si>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</si>
  <si>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</si>
  <si>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</si>
  <si>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</si>
  <si>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</si>
  <si>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</si>
  <si>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</si>
  <si>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</si>
  <si>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</si>
  <si>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</si>
  <si>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</si>
  <si>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</si>
  <si>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</si>
  <si>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</si>
  <si>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</si>
  <si>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</si>
  <si>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</si>
  <si>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</si>
  <si>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</si>
  <si>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</si>
  <si>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</si>
  <si>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</si>
  <si>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</si>
  <si>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</si>
  <si>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</si>
  <si>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</si>
  <si>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</si>
  <si>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</si>
  <si>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</si>
  <si>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</si>
  <si>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</si>
  <si>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</si>
  <si>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</si>
  <si>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</si>
  <si>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</si>
  <si>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</si>
  <si>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</si>
  <si>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</si>
  <si>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</si>
  <si>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</si>
  <si>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</si>
  <si>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</si>
  <si>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</si>
  <si>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</si>
  <si>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</si>
  <si>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</si>
  <si>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</si>
  <si>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</si>
  <si>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</si>
  <si>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</si>
  <si>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</si>
  <si>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</si>
  <si>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</si>
  <si>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</si>
  <si>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</si>
  <si>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</si>
  <si>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</si>
  <si>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</si>
  <si>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</si>
  <si>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</si>
  <si>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</si>
  <si>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</si>
  <si>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</si>
  <si>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</si>
  <si>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</si>
  <si>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</si>
  <si>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</si>
  <si>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</si>
  <si>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</si>
  <si>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</si>
  <si>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</si>
  <si>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</si>
  <si>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</si>
  <si>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</si>
  <si>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</si>
  <si>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</si>
  <si>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</si>
  <si>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</si>
  <si>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</si>
  <si>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</si>
  <si>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</si>
  <si>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</si>
  <si>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</si>
  <si>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</si>
  <si>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</si>
  <si>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</si>
  <si>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</si>
  <si>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</si>
  <si>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</si>
  <si>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</si>
  <si>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</si>
  <si>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</si>
  <si>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</si>
  <si>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</si>
  <si>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</si>
  <si>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</si>
  <si>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</si>
  <si>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</si>
  <si>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</si>
  <si>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</si>
  <si>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</si>
  <si>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</si>
  <si>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</si>
  <si>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</si>
  <si>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</si>
  <si>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</si>
  <si>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</si>
  <si>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</si>
  <si>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</si>
  <si>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</si>
  <si>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</si>
  <si>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</si>
  <si>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</si>
  <si>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</si>
  <si>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</si>
  <si>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</si>
  <si>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</si>
  <si>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</si>
  <si>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</si>
  <si>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</si>
  <si>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</si>
  <si>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</si>
  <si>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</si>
  <si>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</si>
  <si>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</si>
  <si>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</si>
  <si>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</si>
  <si>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</si>
  <si>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</si>
  <si>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</si>
  <si>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</si>
  <si>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</si>
  <si>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</si>
  <si>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</si>
  <si>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</si>
  <si>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</si>
  <si>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</si>
  <si>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</si>
  <si>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</si>
  <si>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</si>
  <si>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</si>
  <si>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</si>
  <si>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</si>
  <si>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</si>
  <si>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</si>
  <si>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</si>
  <si>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</si>
  <si>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</si>
  <si>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</si>
  <si>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</si>
  <si>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</si>
  <si>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</si>
  <si>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</si>
  <si>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</si>
  <si>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</si>
  <si>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</si>
  <si>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</si>
  <si>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</si>
  <si>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</si>
  <si>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</si>
  <si>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</si>
  <si>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</si>
  <si>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</si>
  <si>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</si>
  <si>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</si>
  <si>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</si>
  <si>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</si>
  <si>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</si>
  <si>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</si>
  <si>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</si>
  <si>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</si>
  <si>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</si>
  <si>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</si>
  <si>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</si>
  <si>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</si>
  <si>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</si>
  <si>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</si>
  <si>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</si>
  <si>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</si>
  <si>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</si>
  <si>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</si>
  <si>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</si>
  <si>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</si>
  <si>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</si>
  <si>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</si>
  <si>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</si>
  <si>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</si>
  <si>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</si>
  <si>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</si>
  <si>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</si>
  <si>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</si>
  <si>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</si>
  <si>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</si>
  <si>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</si>
  <si>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</si>
  <si>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</si>
  <si>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</si>
  <si>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</si>
  <si>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</si>
  <si>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</si>
  <si>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</si>
  <si>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</si>
  <si>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</si>
  <si>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</si>
  <si>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</si>
  <si>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</si>
  <si>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</si>
  <si>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</si>
  <si>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</si>
  <si>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</si>
  <si>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</si>
  <si>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</si>
  <si>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</si>
  <si>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</si>
  <si>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</si>
  <si>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</si>
  <si>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</si>
  <si>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</si>
  <si>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</si>
  <si>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</si>
  <si>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</si>
  <si>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</si>
  <si>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</si>
  <si>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</si>
  <si>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</si>
  <si>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</si>
  <si>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</si>
  <si>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</si>
  <si>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</si>
  <si>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</si>
  <si>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</si>
  <si>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</si>
  <si>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</si>
  <si>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</si>
  <si>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</si>
  <si>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</si>
  <si>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</si>
  <si>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</si>
  <si>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</si>
  <si>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</si>
  <si>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</si>
  <si>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</si>
  <si>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</si>
  <si>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</si>
  <si>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</si>
  <si>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</si>
  <si>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</si>
  <si>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</si>
  <si>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</si>
  <si>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</si>
  <si>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</si>
  <si>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</si>
  <si>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</si>
  <si>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</si>
  <si>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</si>
  <si>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</si>
  <si>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</si>
  <si>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</si>
  <si>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</si>
  <si>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</si>
  <si>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</si>
  <si>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</si>
  <si>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</si>
  <si>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</si>
  <si>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</si>
  <si>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</si>
  <si>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</si>
  <si>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</si>
  <si>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</si>
  <si>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</si>
  <si>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</si>
  <si>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</si>
  <si>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</si>
  <si>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</si>
  <si>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</si>
  <si>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</si>
  <si>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</si>
  <si>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</si>
  <si>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</si>
  <si>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</si>
  <si>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</si>
  <si>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</si>
  <si>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</si>
  <si>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</si>
  <si>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</si>
  <si>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</si>
  <si>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</si>
  <si>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</si>
  <si>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</si>
  <si>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</si>
  <si>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</si>
  <si>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</si>
  <si>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</si>
  <si>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</si>
  <si>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</si>
  <si>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</si>
  <si>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</si>
  <si>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</si>
  <si>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</si>
  <si>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</si>
  <si>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</si>
  <si>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</si>
  <si>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</si>
  <si>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</si>
  <si>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</si>
  <si>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</si>
  <si>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</si>
  <si>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</si>
  <si>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</si>
  <si>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</si>
  <si>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</si>
  <si>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</si>
  <si>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</si>
  <si>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</si>
  <si>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</si>
  <si>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</si>
  <si>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</si>
  <si>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</si>
  <si>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</si>
  <si>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</si>
  <si>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</si>
  <si>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</si>
  <si>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</si>
  <si>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</si>
  <si>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</si>
  <si>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</si>
  <si>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</si>
  <si>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</si>
  <si>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</si>
  <si>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</si>
  <si>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</si>
  <si>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</si>
  <si>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</si>
  <si>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</si>
  <si>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</si>
  <si>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</si>
  <si>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</si>
  <si>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</si>
  <si>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</si>
  <si>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</si>
  <si>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</si>
  <si>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</si>
  <si>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</si>
  <si>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</si>
  <si>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</si>
  <si>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</si>
  <si>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</si>
  <si>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</si>
  <si>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</si>
  <si>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</si>
  <si>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</si>
  <si>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</si>
  <si>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</si>
  <si>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</si>
  <si>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</si>
  <si>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</si>
  <si>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</si>
  <si>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</si>
  <si>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</si>
  <si>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</si>
  <si>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</si>
  <si>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</si>
  <si>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</si>
  <si>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</si>
  <si>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</si>
  <si>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</si>
  <si>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</si>
  <si>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</si>
  <si>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</si>
  <si>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</si>
  <si>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</si>
  <si>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</si>
  <si>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</si>
  <si>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</si>
  <si>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</si>
  <si>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</si>
  <si>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</si>
  <si>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</si>
  <si>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</si>
  <si>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</si>
  <si>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</si>
  <si>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</si>
  <si>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</si>
  <si>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</si>
  <si>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</si>
  <si>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</si>
  <si>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</si>
  <si>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</si>
  <si>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</si>
  <si>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</si>
  <si>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</si>
  <si>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</si>
  <si>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</si>
  <si>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</si>
  <si>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</si>
  <si>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</si>
  <si>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</si>
  <si>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</si>
  <si>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</si>
  <si>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</si>
  <si>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</si>
  <si>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</si>
  <si>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</si>
  <si>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</si>
  <si>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</si>
  <si>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</si>
  <si>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</si>
  <si>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</si>
  <si>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</si>
  <si>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</si>
  <si>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</si>
  <si>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</si>
  <si>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</si>
  <si>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</si>
  <si>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</si>
  <si>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</si>
  <si>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</si>
  <si>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</si>
  <si>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</si>
  <si>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</si>
  <si>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</si>
  <si>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</si>
  <si>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</si>
  <si>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</si>
  <si>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</si>
  <si>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</si>
  <si>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</si>
  <si>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</si>
  <si>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</si>
  <si>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</si>
  <si>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</si>
  <si>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</si>
  <si>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</si>
  <si>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</si>
  <si>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</si>
  <si>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</si>
  <si>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</si>
  <si>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</si>
  <si>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</si>
  <si>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</si>
  <si>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</si>
  <si>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</si>
  <si>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</si>
  <si>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</si>
  <si>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</si>
  <si>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</si>
  <si>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</si>
  <si>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</si>
  <si>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</si>
  <si>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</si>
  <si>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</si>
  <si>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</si>
  <si>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</si>
  <si>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</si>
  <si>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</si>
  <si>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</si>
  <si>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</si>
  <si>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</si>
  <si>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</si>
  <si>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</si>
  <si>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</si>
  <si>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</si>
  <si>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</si>
  <si>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</si>
  <si>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</si>
  <si>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</si>
  <si>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</si>
  <si>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</si>
  <si>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</si>
  <si>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</si>
  <si>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</si>
  <si>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</si>
  <si>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</si>
  <si>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</si>
  <si>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</si>
  <si>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</si>
  <si>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</si>
  <si>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</si>
  <si>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</si>
  <si>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</si>
  <si>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</si>
  <si>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</si>
  <si>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</si>
  <si>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</si>
  <si>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</si>
  <si>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</si>
  <si>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</si>
  <si>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</si>
  <si>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</si>
  <si>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</si>
  <si>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</si>
  <si>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</si>
  <si>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</si>
  <si>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</si>
  <si>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</si>
  <si>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</si>
  <si>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</si>
  <si>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</si>
  <si>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</si>
  <si>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</si>
  <si>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</si>
  <si>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</si>
  <si>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</si>
  <si>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</si>
  <si>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</si>
  <si>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</si>
  <si>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</si>
  <si>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</si>
  <si>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</si>
  <si>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</si>
  <si>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</si>
  <si>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</si>
  <si>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</si>
  <si>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</si>
  <si>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</si>
  <si>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</si>
  <si>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</si>
  <si>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</si>
  <si>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</si>
  <si>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</si>
  <si>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</si>
  <si>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</si>
  <si>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</si>
  <si>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</si>
  <si>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</si>
  <si>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</si>
  <si>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</si>
  <si>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</si>
  <si>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</si>
  <si>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</si>
  <si>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</si>
  <si>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</si>
  <si>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</si>
  <si>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</si>
  <si>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</si>
  <si>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</si>
  <si>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</si>
  <si>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</si>
  <si>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</si>
  <si>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</si>
  <si>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</si>
  <si>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</si>
  <si>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</si>
  <si>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</si>
  <si>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</si>
  <si>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</si>
  <si>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</si>
  <si>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</si>
  <si>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</si>
  <si>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</si>
  <si>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</si>
  <si>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</si>
  <si>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</si>
  <si>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</si>
  <si>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</si>
  <si>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</si>
  <si>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</si>
  <si>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</si>
  <si>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</si>
  <si>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</si>
  <si>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</si>
  <si>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</si>
  <si>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</si>
  <si>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</si>
  <si>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</si>
  <si>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</si>
  <si>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</si>
  <si>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</si>
  <si>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</si>
  <si>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</si>
  <si>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</si>
  <si>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</si>
  <si>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</si>
  <si>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</si>
  <si>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</si>
  <si>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</si>
  <si>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</si>
  <si>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</si>
  <si>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</si>
  <si>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</si>
  <si>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</si>
  <si>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</si>
  <si>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</si>
  <si>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</si>
  <si>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</si>
  <si>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</si>
  <si>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</si>
  <si>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</si>
  <si>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</si>
  <si>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</si>
  <si>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</si>
  <si>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</si>
  <si>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</si>
  <si>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</si>
  <si>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</si>
  <si>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</si>
  <si>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</si>
  <si>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</si>
  <si>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</si>
  <si>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</si>
  <si>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</si>
  <si>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</si>
  <si>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</si>
  <si>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</si>
  <si>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</si>
  <si>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</si>
  <si>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</si>
  <si>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</si>
  <si>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</si>
  <si>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</si>
  <si>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</si>
  <si>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</si>
  <si>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</si>
  <si>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</si>
  <si>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</si>
  <si>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</si>
  <si>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</si>
  <si>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</si>
  <si>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</si>
  <si>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</si>
  <si>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</si>
  <si>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</si>
  <si>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</si>
  <si>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</si>
  <si>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</si>
  <si>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</si>
  <si>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</si>
  <si>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</si>
  <si>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</si>
  <si>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</si>
  <si>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</si>
  <si>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</si>
  <si>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</si>
  <si>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</si>
  <si>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</si>
  <si>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</si>
  <si>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</si>
  <si>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</si>
  <si>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</si>
  <si>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</si>
  <si>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</si>
  <si>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</si>
  <si>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</si>
  <si>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</si>
  <si>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</si>
  <si>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</si>
  <si>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</si>
  <si>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</si>
  <si>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</si>
  <si>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</si>
  <si>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</si>
  <si>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</si>
  <si>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</si>
  <si>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</si>
  <si>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</si>
  <si>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</si>
  <si>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</si>
  <si>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</si>
  <si>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</si>
  <si>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</si>
  <si>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</si>
  <si>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</si>
  <si>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</si>
  <si>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</si>
  <si>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</si>
  <si>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</si>
  <si>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</si>
  <si>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</si>
  <si>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</si>
  <si>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</si>
  <si>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</si>
  <si>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</si>
  <si>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</si>
  <si>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</si>
  <si>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</si>
  <si>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</si>
  <si>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</si>
  <si>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</si>
  <si>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</si>
  <si>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</si>
  <si>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</si>
  <si>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</si>
  <si>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</si>
  <si>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</si>
  <si>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</si>
  <si>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</si>
  <si>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</si>
  <si>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</si>
  <si>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</si>
  <si>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</si>
  <si>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</si>
  <si>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</si>
  <si>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</si>
  <si>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</si>
  <si>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</si>
  <si>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</si>
  <si>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</si>
  <si>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</si>
  <si>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</si>
  <si>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</si>
  <si>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</si>
  <si>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</si>
  <si>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</si>
  <si>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</si>
  <si>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</si>
  <si>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</si>
  <si>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</si>
  <si>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</si>
  <si>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</si>
  <si>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</si>
  <si>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</si>
  <si>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</si>
  <si>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</si>
  <si>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</si>
  <si>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</si>
  <si>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</si>
  <si>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</si>
  <si>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</si>
  <si>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</si>
  <si>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</si>
  <si>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</si>
  <si>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</si>
  <si>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</si>
  <si>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</si>
  <si>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</si>
  <si>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</si>
  <si>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</si>
  <si>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</si>
  <si>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</si>
  <si>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</si>
  <si>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</si>
  <si>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</si>
  <si>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</si>
  <si>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</si>
  <si>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</si>
  <si>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</si>
  <si>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</si>
  <si>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</si>
  <si>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</si>
  <si>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</si>
  <si>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</si>
  <si>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</si>
  <si>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</si>
  <si>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</si>
  <si>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</si>
  <si>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</si>
  <si>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</si>
  <si>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</si>
  <si>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</si>
  <si>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</si>
  <si>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</si>
  <si>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</si>
  <si>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</si>
  <si>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</si>
  <si>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</si>
  <si>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</si>
  <si>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</si>
  <si>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</si>
  <si>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</si>
  <si>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</si>
  <si>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</si>
  <si>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</si>
  <si>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</si>
  <si>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</si>
  <si>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</si>
  <si>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</si>
  <si>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</si>
  <si>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</si>
  <si>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</si>
  <si>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</si>
  <si>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</si>
  <si>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</si>
  <si>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</si>
  <si>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</si>
  <si>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</si>
  <si>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</si>
  <si>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</si>
  <si>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</si>
  <si>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</si>
  <si>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</si>
  <si>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</si>
  <si>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</si>
  <si>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</si>
  <si>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</si>
  <si>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</si>
  <si>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</si>
  <si>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</si>
  <si>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</si>
  <si>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</si>
  <si>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</si>
  <si>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</si>
  <si>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</si>
  <si>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</si>
  <si>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</si>
  <si>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</si>
  <si>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</si>
  <si>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</si>
  <si>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</si>
  <si>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</si>
  <si>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</si>
  <si>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</si>
  <si>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</si>
  <si>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</si>
  <si>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</si>
  <si>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</si>
  <si>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</si>
  <si>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</si>
  <si>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</si>
  <si>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</si>
  <si>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</si>
  <si>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</si>
  <si>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</si>
  <si>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</si>
  <si>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</si>
  <si>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</si>
  <si>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</si>
  <si>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</si>
  <si>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</si>
  <si>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</si>
  <si>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</si>
  <si>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</si>
  <si>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</si>
  <si>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</si>
  <si>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</si>
  <si>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</si>
  <si>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</si>
  <si>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</si>
  <si>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</si>
  <si>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</si>
  <si>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</si>
  <si>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</si>
  <si>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</si>
  <si>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</si>
  <si>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</si>
  <si>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</si>
  <si>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</si>
  <si>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</si>
  <si>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</si>
  <si>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</si>
  <si>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</si>
  <si>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</si>
  <si>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</si>
  <si>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</si>
  <si>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</si>
  <si>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</si>
  <si>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</si>
  <si>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</si>
  <si>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</si>
  <si>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</si>
  <si>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</si>
  <si>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</si>
  <si>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</si>
  <si>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</si>
  <si>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</si>
  <si>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</si>
  <si>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</si>
  <si>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</si>
  <si>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</si>
  <si>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</si>
  <si>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</si>
  <si>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</si>
  <si>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</si>
  <si>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</si>
  <si>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</si>
  <si>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</si>
  <si>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</si>
  <si>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</si>
  <si>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</si>
  <si>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</si>
  <si>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</si>
  <si>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</si>
  <si>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</si>
  <si>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</si>
  <si>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</si>
  <si>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</si>
  <si>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</si>
  <si>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</si>
  <si>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</si>
  <si>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</si>
  <si>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</si>
  <si>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</si>
  <si>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</si>
  <si>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</si>
  <si>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</si>
  <si>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</si>
  <si>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</si>
  <si>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</si>
  <si>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</si>
  <si>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</si>
  <si>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</si>
  <si>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</si>
  <si>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</si>
  <si>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</si>
  <si>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</si>
  <si>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</si>
  <si>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</si>
  <si>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</si>
  <si>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</si>
  <si>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</si>
  <si>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</si>
  <si>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</si>
  <si>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</si>
  <si>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</si>
  <si>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</si>
  <si>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</si>
  <si>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</si>
  <si>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</si>
  <si>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</si>
  <si>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</si>
  <si>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</si>
  <si>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</si>
  <si>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</si>
  <si>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</si>
  <si>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</si>
  <si>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</si>
  <si>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</si>
  <si>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</si>
  <si>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</si>
  <si>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</si>
  <si>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</si>
  <si>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</si>
  <si>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</si>
  <si>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</si>
  <si>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</si>
  <si>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</si>
  <si>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</si>
  <si>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</si>
  <si>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</si>
  <si>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</si>
  <si>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</si>
  <si>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</si>
  <si>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</si>
  <si>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</si>
  <si>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</si>
  <si>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</si>
  <si>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</si>
  <si>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</si>
  <si>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</si>
  <si>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</si>
  <si>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</si>
  <si>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</si>
  <si>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</si>
  <si>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</si>
  <si>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</si>
  <si>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</si>
  <si>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</si>
  <si>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</si>
  <si>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</si>
  <si>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</si>
  <si>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</si>
  <si>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</si>
  <si>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</si>
  <si>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</si>
  <si>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</si>
  <si>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</si>
  <si>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</si>
  <si>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</si>
  <si>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</si>
  <si>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</si>
  <si>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</si>
  <si>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</si>
  <si>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</si>
  <si>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</si>
  <si>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</si>
  <si>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</si>
  <si>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</si>
  <si>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</si>
  <si>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</si>
  <si>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</si>
  <si>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</si>
  <si>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</si>
  <si>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</si>
  <si>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</si>
  <si>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</si>
  <si>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</si>
  <si>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</si>
  <si>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</si>
  <si>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</si>
  <si>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</si>
  <si>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</si>
  <si>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</si>
  <si>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</si>
  <si>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</si>
  <si>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</si>
  <si>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</si>
  <si>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</si>
  <si>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</si>
  <si>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</si>
  <si>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</si>
  <si>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</si>
  <si>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</si>
  <si>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</si>
  <si>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</si>
  <si>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</si>
  <si>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</si>
  <si>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</si>
  <si>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</si>
  <si>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</si>
  <si>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</si>
  <si>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</si>
  <si>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</si>
  <si>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</si>
  <si>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</si>
  <si>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</si>
  <si>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</si>
  <si>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</si>
  <si>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</si>
  <si>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</si>
  <si>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</si>
  <si>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</si>
  <si>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</si>
  <si>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</si>
  <si>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</si>
  <si>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</si>
  <si>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</si>
  <si>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</si>
  <si>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</si>
  <si>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</si>
  <si>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</si>
  <si>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</si>
  <si>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</si>
  <si>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</si>
  <si>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</si>
  <si>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</si>
  <si>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</si>
  <si>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</si>
  <si>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</si>
  <si>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</si>
  <si>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</si>
  <si>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</si>
  <si>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</si>
  <si>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</si>
  <si>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</si>
  <si>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</si>
  <si>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</si>
  <si>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</si>
  <si>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</si>
  <si>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</si>
  <si>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</si>
  <si>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</si>
  <si>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</si>
  <si>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</si>
  <si>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</si>
  <si>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</si>
  <si>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</si>
  <si>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</si>
  <si>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</si>
  <si>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</si>
  <si>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</si>
  <si>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</si>
  <si>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</si>
  <si>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</si>
  <si>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</si>
  <si>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</si>
  <si>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</si>
  <si>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</si>
  <si>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</si>
  <si>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</si>
  <si>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</si>
  <si>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</si>
  <si>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</si>
  <si>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</si>
  <si>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</si>
  <si>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</si>
  <si>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</si>
  <si>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</si>
  <si>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</si>
  <si>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</si>
  <si>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</si>
  <si>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</si>
  <si>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</si>
  <si>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</si>
  <si>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</si>
  <si>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</si>
  <si>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</si>
  <si>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</si>
  <si>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</si>
  <si>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</si>
  <si>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</si>
  <si>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</si>
  <si>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</si>
  <si>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</si>
  <si>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</si>
  <si>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</si>
  <si>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</si>
  <si>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</si>
  <si>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</si>
  <si>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</si>
  <si>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</si>
  <si>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</si>
  <si>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</si>
  <si>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</si>
  <si>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</si>
  <si>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</si>
  <si>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</si>
  <si>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</si>
  <si>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</si>
  <si>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</si>
  <si>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</si>
  <si>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</si>
  <si>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</si>
  <si>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</si>
  <si>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</si>
  <si>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</si>
  <si>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</si>
  <si>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</si>
  <si>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</si>
  <si>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</si>
  <si>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</si>
  <si>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</si>
  <si>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</si>
  <si>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</si>
  <si>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</si>
  <si>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</si>
  <si>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</si>
  <si>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</si>
  <si>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</si>
  <si>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</si>
  <si>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</si>
  <si>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</si>
  <si>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</si>
  <si>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</si>
  <si>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</si>
  <si>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</si>
  <si>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</si>
  <si>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</si>
  <si>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</si>
  <si>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</si>
  <si>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</si>
  <si>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</si>
  <si>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</si>
  <si>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</si>
  <si>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</si>
  <si>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</si>
  <si>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</si>
  <si>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</si>
  <si>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</si>
  <si>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</si>
  <si>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</si>
  <si>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</si>
  <si>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</si>
  <si>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</si>
  <si>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</si>
  <si>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</si>
  <si>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</si>
  <si>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</si>
  <si>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</si>
  <si>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</si>
  <si>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</si>
  <si>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</si>
  <si>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</si>
  <si>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</si>
  <si>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</si>
  <si>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</si>
  <si>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</si>
  <si>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</si>
  <si>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</si>
  <si>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</si>
  <si>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</si>
  <si>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</si>
  <si>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</si>
  <si>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</si>
  <si>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</si>
  <si>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</si>
  <si>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</si>
  <si>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</si>
  <si>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</si>
  <si>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</si>
  <si>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</si>
  <si>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</si>
  <si>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</si>
  <si>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</si>
  <si>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</si>
  <si>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</si>
  <si>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</si>
  <si>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</si>
  <si>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</si>
  <si>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</si>
  <si>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</si>
  <si>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</si>
  <si>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</si>
  <si>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</si>
  <si>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</si>
  <si>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</si>
  <si>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</si>
  <si>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</si>
  <si>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</si>
  <si>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</si>
  <si>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</si>
  <si>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</si>
  <si>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</si>
  <si>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</si>
  <si>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</si>
  <si>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</si>
  <si>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</si>
  <si>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</si>
  <si>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</si>
  <si>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</si>
  <si>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</si>
  <si>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</si>
  <si>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</si>
  <si>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</si>
  <si>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</si>
  <si>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</si>
  <si>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</si>
  <si>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</si>
  <si>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</si>
  <si>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</si>
  <si>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</si>
  <si>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</si>
  <si>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</si>
  <si>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</si>
  <si>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</si>
  <si>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</si>
  <si>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</si>
  <si>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</si>
  <si>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</si>
  <si>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</si>
  <si>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</si>
  <si>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</si>
  <si>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</si>
  <si>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</si>
  <si>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</si>
  <si>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</si>
  <si>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</si>
  <si>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</si>
  <si>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</si>
  <si>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</si>
  <si>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</si>
  <si>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</si>
  <si>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</si>
  <si>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</si>
  <si>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</si>
  <si>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</si>
  <si>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</si>
  <si>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</si>
  <si>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</si>
  <si>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</si>
  <si>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</si>
  <si>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</si>
  <si>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</si>
  <si>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</si>
  <si>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</si>
  <si>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</si>
  <si>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</si>
  <si>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</si>
  <si>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</si>
  <si>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</si>
  <si>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</si>
  <si>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</si>
  <si>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</si>
  <si>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</si>
  <si>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</si>
  <si>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</si>
  <si>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</si>
  <si>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</si>
  <si>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</si>
  <si>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</si>
  <si>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</si>
  <si>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</si>
  <si>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</si>
  <si>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</si>
  <si>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</si>
  <si>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</si>
  <si>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</si>
  <si>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</si>
  <si>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</si>
  <si>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</si>
  <si>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</si>
  <si>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</si>
  <si>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</si>
  <si>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</si>
  <si>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</si>
  <si>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</si>
  <si>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</si>
  <si>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</si>
  <si>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</si>
  <si>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</si>
  <si>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</si>
  <si>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</si>
  <si>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</si>
  <si>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</si>
  <si>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</si>
  <si>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</si>
  <si>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</si>
  <si>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</si>
  <si>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</si>
  <si>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</si>
  <si>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</si>
  <si>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</si>
  <si>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</si>
  <si>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</si>
  <si>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</si>
  <si>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</si>
  <si>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</si>
  <si>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</si>
  <si>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</si>
  <si>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</si>
  <si>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</si>
  <si>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</si>
  <si>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</si>
  <si>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</si>
  <si>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</si>
  <si>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</si>
  <si>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</si>
  <si>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</si>
  <si>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</si>
  <si>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</si>
  <si>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</si>
  <si>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</si>
  <si>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</si>
  <si>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</si>
  <si>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</si>
  <si>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</si>
  <si>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</si>
  <si>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</si>
  <si>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</si>
  <si>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</si>
  <si>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</si>
  <si>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</si>
  <si>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</si>
  <si>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</si>
  <si>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</si>
  <si>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</si>
  <si>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</si>
  <si>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</si>
  <si>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</si>
  <si>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</si>
  <si>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</si>
  <si>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</si>
  <si>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</si>
  <si>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</si>
  <si>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</si>
  <si>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</si>
  <si>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</si>
  <si>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</si>
  <si>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</si>
  <si>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</si>
  <si>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</si>
  <si>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</si>
  <si>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</si>
  <si>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</si>
  <si>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</si>
  <si>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</si>
  <si>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</si>
  <si>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</si>
  <si>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</si>
  <si>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</si>
  <si>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</si>
  <si>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</si>
  <si>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</si>
  <si>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</si>
  <si>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</si>
  <si>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</si>
  <si>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</si>
  <si>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</si>
  <si>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</si>
  <si>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</si>
  <si>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</si>
  <si>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</si>
  <si>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</si>
  <si>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</si>
  <si>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</si>
  <si>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</si>
  <si>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</si>
  <si>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</si>
  <si>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</si>
  <si>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</si>
  <si>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</si>
  <si>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</si>
  <si>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</si>
  <si>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</si>
  <si>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</si>
  <si>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</si>
  <si>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</si>
  <si>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</si>
  <si>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</si>
  <si>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</si>
  <si>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</si>
  <si>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</si>
  <si>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</si>
  <si>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</si>
  <si>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</si>
  <si>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</si>
  <si>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</si>
  <si>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</si>
  <si>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</si>
  <si>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</si>
  <si>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</si>
  <si>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</si>
  <si>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</si>
  <si>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</si>
  <si>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</si>
  <si>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</si>
  <si>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</si>
  <si>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</si>
  <si>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</si>
  <si>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</si>
  <si>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</si>
  <si>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</si>
  <si>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</si>
  <si>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</si>
  <si>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</si>
  <si>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</si>
  <si>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</si>
  <si>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</si>
  <si>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</si>
  <si>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</si>
  <si>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</si>
  <si>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</si>
  <si>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</si>
  <si>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</si>
  <si>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</si>
  <si>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</si>
  <si>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</si>
  <si>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</si>
  <si>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</si>
  <si>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</si>
  <si>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</si>
  <si>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</si>
  <si>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</si>
  <si>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</si>
  <si>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</si>
  <si>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</si>
  <si>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</si>
  <si>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</si>
  <si>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</si>
  <si>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</si>
  <si>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</si>
  <si>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</si>
  <si>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</si>
  <si>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</si>
  <si>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</si>
  <si>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</si>
  <si>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</si>
  <si>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</si>
  <si>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</si>
  <si>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</si>
  <si>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</si>
  <si>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</si>
  <si>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</si>
  <si>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</si>
  <si>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</si>
  <si>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</si>
  <si>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</si>
  <si>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</si>
  <si>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</si>
  <si>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</si>
  <si>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</si>
  <si>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</si>
  <si>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</si>
  <si>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</si>
  <si>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</si>
  <si>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</si>
  <si>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</si>
  <si>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</si>
  <si>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</si>
  <si>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</si>
  <si>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</si>
  <si>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</si>
  <si>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</si>
  <si>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</si>
  <si>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</si>
  <si>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</si>
  <si>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</si>
  <si>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</si>
  <si>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</si>
  <si>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</si>
  <si>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</si>
  <si>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</si>
  <si>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</si>
  <si>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</si>
  <si>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</si>
  <si>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</si>
  <si>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</si>
  <si>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</si>
  <si>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</si>
  <si>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</si>
  <si>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</si>
  <si>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</si>
  <si>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</si>
  <si>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</si>
  <si>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</si>
  <si>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</si>
  <si>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</si>
  <si>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</si>
  <si>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</si>
  <si>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</si>
  <si>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</si>
  <si>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</si>
  <si>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</si>
  <si>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</si>
  <si>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</si>
  <si>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</si>
  <si>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</si>
  <si>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</si>
  <si>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</si>
  <si>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</si>
  <si>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</si>
  <si>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</si>
  <si>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</si>
  <si>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</si>
  <si>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</si>
  <si>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</si>
  <si>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</si>
  <si>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</si>
  <si>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</si>
  <si>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</si>
  <si>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</si>
  <si>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</si>
  <si>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</si>
  <si>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</si>
  <si>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</si>
  <si>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</si>
  <si>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</si>
  <si>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</si>
  <si>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</si>
  <si>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</si>
  <si>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</si>
  <si>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</si>
  <si>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</si>
  <si>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</si>
  <si>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</si>
  <si>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</si>
  <si>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</si>
  <si>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</si>
  <si>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</si>
  <si>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</si>
  <si>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</si>
  <si>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</si>
  <si>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</si>
  <si>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</si>
  <si>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</si>
  <si>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</si>
  <si>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</si>
  <si>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</si>
  <si>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</si>
  <si>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</si>
  <si>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</si>
  <si>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</si>
  <si>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</si>
  <si>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</si>
  <si>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</si>
  <si>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</si>
  <si>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</si>
  <si>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</si>
  <si>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</si>
  <si>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</si>
  <si>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</si>
  <si>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</si>
  <si>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</si>
  <si>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</si>
  <si>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</si>
  <si>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</si>
  <si>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</si>
  <si>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</si>
  <si>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</si>
  <si>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</si>
  <si>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</si>
  <si>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</si>
  <si>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</si>
  <si>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</si>
  <si>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</si>
  <si>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</si>
  <si>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</si>
  <si>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</si>
  <si>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</si>
  <si>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</si>
  <si>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</si>
  <si>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</si>
  <si>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</si>
  <si>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</si>
  <si>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</si>
  <si>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</si>
  <si>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</si>
  <si>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</si>
  <si>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</si>
  <si>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</si>
  <si>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</si>
  <si>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</si>
  <si>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</si>
  <si>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</si>
  <si>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</si>
  <si>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</si>
  <si>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</si>
  <si>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</si>
  <si>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</si>
  <si>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</si>
  <si>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</si>
  <si>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</si>
  <si>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</si>
  <si>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</si>
  <si>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</si>
  <si>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</si>
  <si>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</si>
  <si>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</si>
  <si>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</si>
  <si>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</si>
  <si>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</si>
  <si>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</si>
  <si>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</si>
  <si>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</si>
  <si>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</si>
  <si>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</si>
  <si>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</si>
  <si>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</si>
  <si>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</si>
  <si>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</si>
  <si>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</si>
  <si>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</si>
  <si>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</si>
  <si>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</si>
  <si>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</si>
  <si>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</si>
  <si>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</si>
  <si>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</si>
  <si>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</si>
  <si>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</si>
  <si>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</si>
  <si>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</si>
  <si>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</si>
  <si>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</si>
  <si>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</si>
  <si>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</si>
  <si>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</si>
  <si>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</si>
  <si>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</si>
  <si>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</si>
  <si>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</si>
  <si>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</si>
  <si>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</si>
  <si>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</si>
  <si>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</si>
  <si>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</si>
  <si>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</si>
  <si>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</si>
  <si>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</si>
  <si>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</si>
  <si>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</si>
  <si>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</si>
  <si>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</si>
  <si>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</si>
  <si>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</si>
  <si>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</si>
  <si>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</si>
  <si>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</si>
  <si>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</si>
  <si>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</si>
  <si>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</si>
  <si>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</si>
  <si>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</si>
  <si>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</si>
  <si>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</si>
  <si>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</si>
  <si>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</si>
  <si>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</si>
  <si>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</si>
  <si>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</si>
  <si>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</si>
  <si>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</si>
  <si>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</si>
  <si>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</si>
  <si>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</si>
  <si>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</si>
  <si>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</si>
  <si>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</si>
  <si>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</si>
  <si>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</si>
  <si>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</si>
  <si>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</si>
  <si>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</si>
  <si>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</si>
  <si>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</si>
  <si>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</si>
  <si>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</si>
  <si>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</si>
  <si>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</si>
  <si>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</si>
  <si>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</si>
  <si>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</si>
  <si>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</si>
  <si>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</si>
  <si>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</si>
  <si>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</si>
  <si>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</si>
  <si>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</si>
  <si>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</si>
  <si>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</si>
  <si>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</si>
  <si>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</si>
  <si>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</si>
  <si>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</si>
  <si>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</si>
  <si>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</si>
  <si>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</si>
  <si>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</si>
  <si>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</si>
  <si>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</si>
  <si>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</si>
  <si>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</si>
  <si>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</si>
  <si>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</si>
  <si>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</si>
  <si>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</si>
  <si>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</si>
  <si>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</si>
  <si>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</si>
  <si>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</si>
  <si>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</si>
  <si>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</si>
  <si>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</si>
  <si>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</si>
  <si>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</si>
  <si>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</si>
  <si>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</si>
  <si>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</si>
  <si>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</si>
  <si>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</si>
  <si>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</si>
  <si>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</si>
  <si>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</si>
  <si>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</si>
  <si>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</si>
  <si>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</si>
  <si>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</si>
  <si>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</si>
  <si>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</si>
  <si>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</si>
  <si>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</si>
  <si>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</si>
  <si>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</si>
  <si>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</si>
  <si>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</si>
  <si>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</si>
  <si>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</si>
  <si>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</si>
  <si>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</si>
  <si>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</si>
  <si>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</si>
  <si>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</si>
  <si>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</si>
  <si>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</si>
  <si>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</si>
  <si>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</si>
  <si>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</si>
  <si>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</si>
  <si>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</si>
  <si>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</si>
  <si>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</si>
  <si>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</si>
  <si>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</si>
  <si>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</si>
  <si>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</si>
  <si>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</si>
  <si>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</si>
  <si>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</si>
  <si>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</si>
  <si>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</si>
  <si>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</si>
  <si>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</si>
  <si>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</si>
  <si>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</si>
  <si>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</si>
  <si>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</si>
  <si>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</si>
  <si>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</si>
  <si>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</si>
  <si>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</si>
  <si>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</si>
  <si>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</si>
  <si>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</si>
  <si>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</si>
  <si>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</si>
  <si>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</si>
  <si>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</si>
  <si>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</si>
  <si>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</si>
  <si>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</si>
  <si>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</si>
  <si>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</si>
  <si>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</si>
  <si>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</si>
  <si>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</si>
  <si>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</si>
  <si>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</si>
  <si>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</si>
  <si>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</si>
  <si>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</si>
  <si>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</si>
  <si>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</si>
  <si>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</si>
  <si>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</si>
  <si>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</si>
  <si>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</si>
  <si>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</si>
  <si>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</si>
  <si>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</si>
  <si>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</si>
  <si>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</si>
  <si>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</si>
  <si>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</si>
  <si>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</si>
  <si>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</si>
  <si>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</si>
  <si>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</si>
  <si>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</si>
  <si>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</si>
  <si>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</si>
  <si>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</si>
  <si>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</si>
  <si>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</si>
  <si>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</si>
  <si>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</si>
  <si>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</si>
  <si>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</si>
  <si>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</si>
  <si>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</si>
  <si>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</si>
  <si>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</si>
  <si>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</si>
  <si>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</si>
  <si>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</si>
  <si>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</si>
  <si>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</si>
  <si>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</si>
  <si>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</si>
  <si>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</si>
  <si>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</si>
  <si>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</si>
  <si>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</si>
  <si>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</si>
  <si>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</si>
  <si>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</si>
  <si>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</si>
  <si>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</si>
  <si>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</si>
  <si>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</si>
  <si>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</si>
  <si>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</si>
  <si>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</si>
  <si>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</si>
  <si>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</si>
  <si>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</si>
  <si>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</si>
  <si>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</si>
  <si>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</si>
  <si>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</si>
  <si>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</si>
  <si>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</si>
  <si>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</si>
  <si>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</si>
  <si>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</si>
  <si>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</si>
  <si>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</si>
  <si>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</si>
  <si>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</si>
  <si>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</si>
  <si>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</si>
  <si>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</si>
  <si>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</si>
  <si>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</si>
  <si>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</si>
  <si>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</si>
  <si>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</si>
  <si>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</si>
  <si>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</si>
  <si>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</si>
  <si>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</si>
  <si>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</si>
  <si>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</si>
  <si>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</si>
  <si>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</si>
  <si>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</si>
  <si>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</si>
  <si>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</si>
  <si>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</si>
  <si>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</si>
  <si>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</si>
  <si>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</si>
  <si>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</si>
  <si>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</si>
  <si>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</si>
  <si>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</si>
  <si>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</si>
  <si>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</si>
  <si>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</si>
  <si>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</si>
  <si>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</si>
  <si>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</si>
  <si>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</si>
  <si>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</si>
  <si>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</si>
  <si>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</si>
  <si>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</si>
  <si>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</si>
  <si>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</si>
  <si>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</si>
  <si>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</si>
  <si>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</si>
  <si>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</si>
  <si>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</si>
  <si>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</si>
  <si>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</si>
  <si>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</si>
  <si>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</si>
  <si>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</si>
  <si>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</si>
  <si>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</si>
  <si>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</si>
  <si>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</si>
  <si>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</si>
  <si>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</si>
  <si>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</si>
  <si>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</si>
  <si>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</si>
  <si>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</si>
  <si>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</si>
  <si>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</si>
  <si>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</si>
  <si>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</si>
  <si>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</si>
  <si>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</si>
  <si>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</si>
  <si>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</si>
  <si>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</si>
  <si>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</si>
  <si>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</si>
  <si>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</si>
  <si>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</si>
  <si>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</si>
  <si>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</si>
  <si>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</si>
  <si>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</si>
  <si>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</si>
  <si>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</si>
  <si>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</si>
  <si>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</si>
  <si>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</si>
  <si>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</si>
  <si>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</si>
  <si>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</si>
  <si>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</si>
  <si>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</si>
  <si>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</si>
  <si>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</si>
  <si>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</si>
  <si>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</si>
  <si>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</si>
  <si>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</si>
  <si>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</si>
  <si>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</si>
  <si>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</si>
  <si>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</si>
  <si>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</si>
  <si>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</si>
  <si>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</si>
  <si>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</si>
  <si>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</si>
  <si>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</si>
  <si>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</si>
  <si>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</si>
  <si>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</si>
  <si>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</si>
  <si>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</si>
  <si>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</si>
  <si>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</si>
  <si>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</si>
  <si>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</si>
  <si>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</si>
  <si>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</si>
  <si>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</si>
  <si>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</si>
  <si>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</si>
  <si>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</si>
  <si>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</si>
  <si>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</si>
  <si>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</si>
  <si>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</si>
  <si>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</si>
  <si>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</si>
  <si>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</si>
  <si>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</si>
  <si>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</si>
  <si>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</si>
  <si>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</si>
  <si>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</si>
  <si>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</si>
  <si>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</si>
  <si>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</si>
  <si>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</si>
  <si>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</si>
  <si>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</si>
  <si>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</si>
  <si>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</si>
  <si>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</si>
  <si>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</si>
  <si>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</si>
  <si>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</si>
  <si>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</si>
  <si>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</si>
  <si>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</si>
  <si>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</si>
  <si>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</si>
  <si>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</si>
  <si>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</si>
  <si>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</si>
  <si>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</si>
  <si>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</si>
  <si>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</si>
  <si>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</si>
  <si>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</si>
  <si>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</si>
  <si>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</si>
  <si>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</si>
  <si>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</si>
  <si>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</si>
  <si>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</si>
  <si>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</si>
  <si>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</si>
  <si>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</si>
  <si>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</si>
  <si>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</si>
  <si>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</si>
  <si>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</si>
  <si>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</si>
  <si>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</si>
  <si>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</si>
  <si>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</si>
  <si>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</si>
  <si>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</si>
  <si>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</si>
  <si>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</si>
  <si>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</si>
  <si>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</si>
  <si>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</si>
  <si>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</si>
  <si>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</si>
  <si>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</si>
  <si>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</si>
  <si>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</si>
  <si>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</si>
  <si>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</si>
  <si>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</si>
  <si>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</si>
  <si>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</si>
  <si>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</si>
  <si>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</si>
  <si>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</si>
  <si>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</si>
  <si>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</si>
  <si>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</si>
  <si>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</si>
  <si>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</si>
  <si>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</si>
  <si>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</si>
  <si>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</si>
  <si>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</si>
  <si>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</si>
  <si>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</si>
  <si>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</si>
  <si>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</si>
  <si>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</si>
  <si>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</si>
  <si>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</si>
  <si>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</si>
  <si>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</si>
  <si>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</si>
  <si>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</si>
  <si>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</si>
  <si>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</si>
  <si>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</si>
  <si>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</si>
  <si>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</si>
  <si>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</si>
  <si>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</si>
  <si>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</si>
  <si>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</si>
  <si>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</si>
  <si>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</si>
  <si>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</si>
  <si>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</si>
  <si>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</si>
  <si>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</si>
  <si>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</si>
  <si>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</si>
  <si>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</si>
  <si>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</si>
  <si>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</si>
  <si>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</si>
  <si>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</si>
  <si>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</si>
  <si>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</si>
  <si>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</si>
  <si>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</si>
  <si>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</si>
  <si>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</si>
  <si>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</si>
  <si>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</si>
  <si>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</si>
  <si>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</si>
  <si>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</si>
  <si>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</si>
  <si>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</si>
  <si>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</si>
  <si>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</si>
  <si>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</si>
  <si>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</si>
  <si>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</si>
  <si>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</si>
  <si>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</si>
  <si>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</si>
  <si>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</si>
  <si>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</si>
  <si>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</si>
  <si>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</si>
  <si>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</si>
  <si>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</si>
  <si>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</si>
  <si>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</si>
  <si>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</si>
  <si>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</si>
  <si>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</si>
  <si>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</si>
  <si>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</si>
  <si>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</si>
  <si>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</si>
  <si>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</si>
  <si>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</si>
  <si>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</si>
  <si>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</si>
  <si>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</si>
  <si>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</si>
  <si>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</si>
  <si>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</si>
  <si>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</si>
  <si>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</si>
  <si>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</si>
  <si>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</si>
  <si>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</si>
  <si>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</si>
  <si>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</si>
  <si>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</si>
  <si>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</si>
  <si>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</si>
  <si>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</si>
  <si>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</si>
  <si>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</si>
  <si>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</si>
  <si>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</si>
  <si>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</si>
  <si>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</si>
  <si>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</si>
  <si>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</si>
  <si>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</si>
  <si>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</si>
  <si>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</si>
  <si>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</si>
  <si>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</si>
  <si>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</si>
  <si>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</si>
  <si>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</si>
  <si>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</si>
  <si>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</si>
  <si>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</si>
  <si>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</si>
  <si>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</si>
  <si>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</si>
  <si>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</si>
  <si>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</si>
  <si>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</si>
  <si>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</si>
  <si>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</si>
  <si>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</si>
  <si>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</si>
  <si>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</si>
  <si>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</si>
  <si>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</si>
  <si>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</si>
  <si>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</si>
  <si>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</si>
  <si>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</si>
  <si>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</si>
  <si>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</si>
  <si>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</si>
  <si>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</si>
  <si>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</si>
  <si>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</si>
  <si>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</si>
  <si>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</si>
  <si>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</si>
  <si>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</si>
  <si>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</si>
  <si>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</si>
  <si>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</si>
  <si>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</si>
  <si>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</si>
  <si>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</si>
  <si>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</si>
  <si>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</si>
  <si>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</si>
  <si>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</si>
  <si>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</si>
  <si>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</si>
  <si>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</si>
  <si>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</si>
  <si>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</si>
  <si>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</si>
  <si>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</si>
  <si>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</si>
  <si>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</si>
  <si>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</si>
  <si>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</si>
  <si>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</si>
  <si>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</si>
  <si>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</si>
  <si>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</si>
  <si>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</si>
  <si>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</si>
  <si>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</si>
  <si>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</si>
  <si>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</si>
  <si>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</si>
  <si>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</si>
  <si>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</si>
  <si>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</si>
  <si>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</si>
  <si>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</si>
  <si>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</si>
  <si>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</si>
  <si>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</si>
  <si>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</si>
  <si>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</si>
  <si>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</si>
  <si>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</si>
  <si>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</si>
  <si>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</si>
  <si>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</si>
  <si>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</si>
  <si>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</si>
  <si>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</si>
  <si>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</si>
  <si>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</si>
  <si>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</si>
  <si>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</si>
  <si>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</si>
  <si>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</si>
  <si>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</si>
  <si>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</si>
  <si>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</si>
  <si>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</si>
  <si>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</si>
  <si>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</si>
  <si>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</si>
  <si>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</si>
  <si>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</si>
  <si>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</si>
  <si>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</si>
  <si>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</si>
  <si>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</si>
  <si>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</si>
  <si>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</si>
  <si>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</si>
  <si>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</si>
  <si>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</si>
  <si>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</si>
  <si>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</si>
  <si>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</si>
  <si>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</si>
  <si>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</si>
  <si>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</si>
  <si>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</si>
  <si>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</si>
  <si>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</si>
  <si>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</si>
  <si>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</si>
  <si>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</si>
  <si>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</si>
  <si>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</si>
  <si>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</si>
  <si>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</si>
  <si>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</si>
  <si>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</si>
  <si>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</si>
  <si>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</si>
  <si>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</si>
  <si>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</si>
  <si>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</si>
  <si>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</si>
  <si>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</si>
  <si>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</si>
  <si>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</si>
  <si>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</si>
  <si>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</si>
  <si>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</si>
  <si>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</si>
  <si>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</si>
  <si>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</si>
  <si>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</si>
  <si>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</si>
  <si>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</si>
  <si>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</si>
  <si>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</si>
  <si>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</si>
  <si>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</si>
  <si>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</si>
  <si>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</si>
  <si>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</si>
  <si>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</si>
  <si>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</si>
  <si>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</si>
  <si>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</si>
  <si>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</si>
  <si>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</si>
  <si>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</si>
  <si>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</si>
  <si>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</si>
  <si>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</si>
  <si>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</si>
  <si>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</si>
  <si>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</si>
  <si>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</si>
  <si>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</si>
  <si>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</si>
  <si>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</si>
  <si>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</si>
  <si>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</si>
  <si>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</si>
  <si>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</si>
  <si>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</si>
  <si>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</si>
  <si>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</si>
  <si>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</si>
  <si>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</si>
  <si>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</si>
  <si>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</si>
  <si>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</si>
  <si>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</si>
  <si>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</si>
  <si>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</si>
  <si>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</si>
  <si>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</si>
  <si>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</si>
  <si>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</si>
  <si>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</si>
  <si>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</si>
  <si>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</si>
  <si>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</si>
  <si>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</si>
  <si>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</si>
  <si>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</si>
  <si>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</si>
  <si>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</si>
  <si>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</si>
  <si>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</si>
  <si>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</si>
  <si>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</si>
  <si>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</si>
  <si>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</si>
  <si>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</si>
  <si>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</si>
  <si>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</si>
  <si>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</si>
  <si>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</si>
  <si>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</si>
  <si>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</si>
  <si>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</si>
  <si>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</si>
  <si>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</si>
  <si>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</si>
  <si>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</si>
  <si>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</si>
  <si>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</si>
  <si>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</si>
  <si>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</si>
  <si>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</si>
  <si>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</si>
  <si>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</si>
  <si>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</si>
  <si>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</si>
  <si>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</si>
  <si>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</si>
  <si>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</si>
  <si>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</si>
  <si>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</si>
  <si>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</si>
  <si>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</si>
  <si>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</si>
  <si>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</si>
  <si>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</si>
  <si>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</si>
  <si>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</si>
  <si>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</si>
  <si>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</si>
  <si>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</si>
  <si>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</si>
  <si>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</si>
  <si>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</si>
  <si>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</si>
  <si>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</si>
  <si>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</si>
  <si>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</si>
  <si>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</si>
  <si>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</si>
  <si>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</si>
  <si>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</si>
  <si>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</si>
  <si>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</si>
  <si>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</si>
  <si>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</si>
  <si>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</si>
  <si>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</si>
  <si>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</si>
  <si>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</si>
  <si>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</si>
  <si>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</si>
  <si>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</si>
  <si>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</si>
  <si>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</si>
  <si>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</si>
  <si>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</si>
  <si>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</si>
  <si>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</si>
  <si>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</si>
  <si>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</si>
  <si>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</si>
  <si>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</si>
  <si>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</si>
  <si>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</si>
  <si>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</si>
  <si>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</si>
  <si>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</si>
  <si>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</si>
  <si>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</si>
  <si>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</si>
  <si>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</si>
  <si>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</si>
  <si>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</si>
  <si>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</si>
  <si>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</si>
  <si>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</si>
  <si>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</si>
  <si>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</si>
  <si>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</si>
  <si>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</si>
  <si>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</si>
  <si>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</si>
  <si>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</si>
  <si>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</si>
  <si>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</si>
  <si>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</si>
  <si>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</si>
  <si>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</si>
  <si>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</si>
  <si>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</si>
  <si>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</si>
  <si>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</si>
  <si>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</si>
  <si>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</si>
  <si>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</si>
  <si>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</si>
  <si>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</si>
  <si>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</si>
  <si>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</si>
  <si>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</si>
  <si>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</si>
  <si>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</si>
  <si>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</si>
  <si>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</si>
  <si>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</si>
  <si>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</si>
  <si>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</si>
  <si>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</si>
  <si>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</si>
  <si>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</si>
  <si>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</si>
  <si>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</si>
  <si>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</si>
  <si>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</si>
  <si>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</si>
  <si>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</si>
  <si>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</si>
  <si>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</si>
  <si>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</si>
  <si>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</si>
  <si>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</si>
  <si>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</si>
  <si>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</si>
  <si>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</si>
  <si>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</si>
  <si>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</si>
  <si>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</si>
  <si>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</si>
  <si>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</si>
  <si>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</si>
  <si>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</si>
  <si>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</si>
  <si>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</si>
  <si>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</si>
  <si>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</si>
  <si>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</si>
  <si>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</si>
  <si>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</si>
  <si>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</si>
  <si>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</si>
  <si>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</si>
  <si>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</si>
  <si>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</si>
  <si>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</si>
  <si>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</si>
  <si>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</si>
  <si>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</si>
  <si>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</si>
  <si>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</si>
  <si>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</si>
  <si>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</si>
  <si>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</si>
  <si>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</si>
  <si>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</si>
  <si>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</si>
  <si>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</si>
  <si>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</si>
  <si>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</si>
  <si>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</si>
  <si>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</si>
  <si>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</si>
  <si>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</si>
  <si>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</si>
  <si>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</si>
  <si>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</si>
  <si>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</si>
  <si>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</si>
  <si>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</si>
  <si>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</si>
  <si>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</si>
  <si>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</si>
  <si>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</si>
  <si>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</si>
  <si>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</si>
  <si>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</si>
  <si>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</si>
  <si>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</si>
  <si>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</si>
  <si>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</si>
  <si>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</si>
  <si>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</si>
  <si>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</si>
  <si>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</si>
  <si>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</si>
  <si>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</si>
  <si>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</si>
  <si>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</si>
  <si>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</si>
  <si>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</si>
  <si>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</si>
  <si>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</si>
  <si>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</si>
  <si>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</si>
  <si>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</si>
  <si>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</si>
  <si>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</si>
  <si>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</si>
  <si>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</si>
  <si>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</si>
  <si>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</si>
  <si>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</si>
  <si>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</si>
  <si>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</si>
  <si>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</si>
  <si>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</si>
  <si>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</si>
  <si>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</si>
  <si>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</si>
  <si>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</si>
  <si>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</si>
  <si>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</si>
  <si>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</si>
  <si>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</si>
  <si>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</si>
  <si>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</si>
  <si>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</si>
  <si>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</si>
  <si>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</si>
  <si>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</si>
  <si>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</si>
  <si>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</si>
  <si>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</si>
  <si>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</si>
  <si>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</si>
  <si>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</si>
  <si>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</si>
  <si>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</si>
  <si>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</si>
  <si>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</si>
  <si>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</si>
  <si>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</si>
  <si>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</si>
  <si>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</si>
  <si>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</si>
  <si>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</si>
  <si>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</si>
  <si>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</si>
  <si>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</si>
  <si>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</si>
  <si>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</si>
  <si>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</si>
  <si>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</si>
  <si>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</si>
  <si>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</si>
  <si>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</si>
  <si>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</si>
  <si>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</si>
  <si>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</si>
  <si>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</si>
  <si>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</si>
  <si>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</si>
  <si>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</si>
  <si>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</si>
  <si>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</si>
  <si>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</si>
  <si>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</si>
  <si>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</si>
  <si>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</si>
  <si>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</si>
  <si>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</si>
  <si>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</si>
  <si>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</si>
  <si>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</si>
  <si>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</si>
  <si>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</si>
  <si>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</si>
  <si>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</si>
  <si>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</si>
  <si>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</si>
  <si>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</si>
  <si>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</si>
  <si>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</si>
  <si>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</si>
  <si>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</si>
  <si>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</si>
  <si>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</si>
  <si>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</si>
  <si>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</si>
  <si>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</si>
  <si>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</si>
  <si>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</si>
  <si>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</si>
  <si>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</si>
  <si>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</si>
  <si>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</si>
  <si>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</si>
  <si>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</si>
  <si>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</si>
  <si>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</si>
  <si>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</si>
  <si>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</si>
  <si>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</si>
  <si>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</si>
  <si>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</si>
  <si>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</si>
  <si>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</si>
  <si>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</si>
  <si>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</si>
  <si>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</si>
  <si>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</si>
  <si>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</si>
  <si>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</si>
  <si>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</si>
  <si>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</si>
  <si>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</si>
  <si>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</si>
  <si>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</si>
  <si>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</si>
  <si>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</si>
  <si>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</si>
  <si>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</si>
  <si>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</si>
  <si>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</si>
  <si>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</si>
  <si>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</si>
  <si>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</si>
  <si>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</si>
  <si>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</si>
  <si>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</si>
  <si>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</si>
  <si>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</si>
  <si>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</si>
  <si>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</si>
  <si>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</si>
  <si>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</si>
  <si>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</si>
  <si>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</si>
  <si>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</si>
  <si>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</si>
  <si>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</si>
  <si>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</si>
  <si>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</si>
  <si>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</si>
  <si>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</si>
  <si>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</si>
  <si>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</si>
  <si>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</si>
  <si>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</si>
  <si>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</si>
  <si>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</si>
  <si>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</si>
  <si>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</si>
  <si>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</si>
  <si>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</si>
  <si>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</si>
  <si>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</si>
  <si>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</si>
  <si>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</si>
  <si>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</si>
  <si>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</si>
  <si>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</si>
  <si>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</si>
  <si>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</si>
  <si>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</si>
  <si>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</si>
  <si>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</si>
  <si>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</si>
  <si>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</si>
  <si>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</si>
  <si>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</si>
  <si>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</si>
  <si>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</si>
  <si>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</si>
  <si>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</si>
  <si>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</si>
  <si>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</si>
  <si>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</si>
  <si>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</si>
  <si>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</si>
  <si>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</si>
  <si>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</si>
  <si>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</si>
  <si>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</si>
  <si>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</si>
  <si>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</si>
  <si>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</si>
  <si>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</si>
  <si>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</si>
  <si>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</si>
  <si>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</si>
  <si>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</si>
  <si>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</si>
  <si>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</si>
  <si>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</si>
  <si>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</si>
  <si>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</si>
  <si>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</si>
  <si>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</si>
  <si>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</si>
  <si>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</si>
  <si>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</si>
  <si>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</si>
  <si>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</si>
  <si>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</si>
  <si>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</si>
  <si>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</si>
  <si>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</si>
  <si>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</si>
  <si>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</si>
  <si>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</si>
  <si>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</si>
  <si>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</si>
  <si>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</si>
  <si>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</si>
  <si>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</si>
  <si>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</si>
  <si>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</si>
  <si>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</si>
  <si>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</si>
  <si>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</si>
  <si>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</si>
  <si>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</si>
  <si>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</si>
  <si>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</si>
  <si>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</si>
  <si>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</si>
  <si>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</si>
  <si>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</si>
  <si>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</si>
  <si>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</si>
  <si>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</si>
  <si>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</si>
  <si>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</si>
  <si>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</si>
  <si>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</si>
  <si>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</si>
  <si>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</si>
  <si>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</si>
  <si>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</si>
  <si>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</si>
  <si>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</si>
  <si>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</si>
  <si>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</si>
  <si>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</si>
  <si>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</si>
  <si>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</si>
  <si>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</si>
  <si>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</si>
  <si>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</si>
  <si>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</si>
  <si>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</si>
  <si>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</si>
  <si>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</si>
  <si>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</si>
  <si>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</si>
  <si>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</si>
  <si>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</si>
  <si>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</si>
  <si>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</si>
  <si>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</si>
  <si>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</si>
  <si>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</si>
  <si>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</si>
  <si>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</si>
  <si>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</si>
  <si>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</si>
  <si>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</si>
  <si>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</si>
  <si>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</si>
  <si>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</si>
  <si>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</si>
  <si>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</si>
  <si>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</si>
  <si>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</si>
  <si>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</si>
  <si>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</si>
  <si>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</si>
  <si>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</si>
  <si>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</si>
  <si>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</si>
  <si>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</si>
  <si>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</si>
  <si>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</si>
  <si>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</si>
  <si>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</si>
  <si>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</si>
  <si>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</si>
  <si>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</si>
  <si>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</si>
  <si>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</si>
  <si>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</si>
  <si>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</si>
  <si>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</si>
  <si>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</si>
  <si>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</si>
  <si>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</si>
  <si>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</si>
  <si>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</si>
  <si>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</si>
  <si>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</si>
  <si>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</si>
  <si>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</si>
  <si>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</si>
  <si>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</si>
  <si>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</si>
  <si>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</si>
  <si>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</si>
  <si>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</si>
  <si>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</si>
  <si>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</si>
  <si>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</si>
  <si>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</si>
  <si>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</si>
  <si>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</si>
  <si>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</si>
  <si>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</si>
  <si>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</si>
  <si>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</si>
  <si>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</si>
  <si>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</si>
  <si>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</si>
  <si>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</si>
  <si>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</si>
  <si>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</si>
  <si>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</si>
  <si>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</si>
  <si>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</si>
  <si>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</si>
  <si>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</si>
  <si>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</si>
  <si>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</si>
  <si>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</si>
  <si>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</si>
  <si>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</si>
  <si>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</si>
  <si>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</si>
  <si>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</si>
  <si>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</si>
  <si>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</si>
  <si>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</si>
  <si>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</si>
  <si>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</si>
  <si>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</si>
  <si>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</si>
  <si>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</si>
  <si>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</si>
  <si>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</si>
  <si>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</si>
  <si>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</si>
  <si>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</si>
  <si>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</si>
  <si>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</si>
  <si>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</si>
  <si>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</si>
  <si>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</si>
  <si>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</si>
  <si>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</si>
  <si>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</si>
  <si>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</si>
  <si>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</si>
  <si>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</si>
  <si>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</si>
  <si>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</si>
  <si>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</si>
  <si>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</si>
  <si>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</si>
  <si>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</si>
  <si>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</si>
  <si>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</si>
  <si>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</si>
  <si>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</si>
  <si>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</si>
  <si>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</si>
  <si>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</si>
  <si>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</si>
  <si>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</si>
  <si>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</si>
  <si>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</si>
  <si>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</si>
  <si>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</si>
  <si>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</si>
  <si>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</si>
  <si>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</si>
  <si>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</si>
  <si>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</si>
  <si>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</si>
  <si>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</si>
  <si>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</si>
  <si>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</si>
  <si>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</si>
  <si>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</si>
  <si>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</si>
  <si>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</si>
  <si>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</si>
  <si>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</si>
  <si>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</si>
  <si>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</si>
  <si>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</si>
  <si>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</si>
  <si>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</si>
  <si>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</si>
  <si>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</si>
  <si>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</si>
  <si>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</si>
  <si>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</si>
  <si>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</si>
  <si>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</si>
  <si>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</si>
  <si>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</si>
  <si>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</si>
  <si>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</si>
  <si>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</si>
  <si>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</si>
  <si>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</si>
  <si>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</si>
  <si>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</si>
  <si>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</si>
  <si>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</si>
  <si>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</si>
  <si>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</si>
  <si>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</si>
  <si>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</si>
  <si>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</si>
  <si>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</si>
  <si>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</si>
  <si>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</si>
  <si>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</si>
  <si>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</si>
  <si>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</si>
  <si>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</si>
  <si>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</si>
  <si>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</si>
  <si>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</si>
  <si>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</si>
  <si>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</si>
  <si>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</si>
  <si>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</si>
  <si>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</si>
  <si>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</si>
  <si>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</si>
  <si>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</si>
  <si>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</si>
  <si>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</si>
  <si>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</si>
  <si>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</si>
  <si>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</si>
  <si>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</si>
  <si>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</si>
  <si>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</si>
  <si>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</si>
  <si>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</si>
  <si>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</si>
  <si>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</si>
  <si>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</si>
  <si>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</si>
  <si>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</si>
  <si>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</si>
  <si>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</si>
  <si>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</si>
  <si>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</si>
  <si>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</si>
  <si>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</si>
  <si>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</si>
  <si>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</si>
  <si>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</si>
  <si>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</si>
  <si>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</si>
  <si>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</si>
  <si>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</si>
  <si>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</si>
  <si>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</si>
  <si>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</si>
  <si>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</si>
  <si>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</si>
  <si>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</si>
  <si>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</si>
  <si>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</si>
  <si>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</si>
  <si>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</si>
  <si>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</si>
  <si>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</si>
  <si>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</si>
  <si>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</si>
  <si>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</si>
  <si>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</si>
  <si>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</si>
  <si>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</si>
  <si>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</si>
  <si>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</si>
  <si>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</si>
  <si>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</si>
  <si>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</si>
  <si>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</si>
  <si>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</si>
  <si>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</si>
  <si>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</si>
  <si>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</si>
  <si>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</si>
  <si>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</si>
  <si>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</si>
  <si>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</si>
  <si>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</si>
  <si>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</si>
  <si>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</si>
  <si>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</si>
  <si>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</si>
  <si>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</si>
  <si>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</si>
  <si>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</si>
  <si>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</si>
  <si>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</si>
  <si>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</si>
  <si>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</si>
  <si>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</si>
  <si>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</si>
  <si>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</si>
  <si>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</si>
  <si>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</si>
  <si>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</si>
  <si>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</si>
  <si>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</si>
  <si>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</si>
  <si>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</si>
  <si>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</si>
  <si>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</si>
  <si>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</si>
  <si>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</si>
  <si>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</si>
  <si>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</si>
  <si>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</si>
  <si>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</si>
  <si>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</si>
  <si>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</si>
  <si>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</si>
  <si>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</si>
  <si>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</si>
  <si>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</si>
  <si>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</si>
  <si>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</si>
  <si>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</si>
  <si>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</si>
  <si>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</si>
  <si>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</si>
  <si>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</si>
  <si>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</si>
  <si>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</si>
  <si>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</si>
  <si>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</si>
  <si>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</si>
  <si>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</si>
  <si>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</si>
  <si>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</si>
  <si>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</si>
  <si>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</si>
  <si>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</si>
  <si>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</si>
  <si>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</si>
  <si>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</si>
  <si>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</si>
  <si>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</si>
  <si>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</si>
  <si>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</si>
  <si>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</si>
  <si>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</si>
  <si>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</si>
  <si>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</si>
  <si>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</si>
  <si>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</si>
  <si>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</si>
  <si>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</si>
  <si>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</si>
  <si>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</si>
  <si>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</si>
  <si>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</si>
  <si>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</si>
  <si>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</si>
  <si>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</si>
  <si>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</si>
  <si>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</si>
  <si>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</si>
  <si>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</si>
  <si>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</si>
  <si>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</si>
  <si>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</si>
  <si>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</si>
  <si>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</si>
  <si>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</si>
  <si>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</si>
  <si>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</si>
  <si>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</si>
  <si>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</si>
  <si>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</si>
  <si>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</si>
  <si>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</si>
  <si>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</si>
  <si>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</si>
  <si>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</si>
  <si>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</si>
  <si>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</si>
  <si>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</si>
  <si>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</si>
  <si>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</si>
  <si>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</si>
  <si>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</si>
  <si>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</si>
  <si>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</si>
  <si>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</si>
  <si>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</si>
  <si>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</si>
  <si>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</si>
  <si>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</si>
  <si>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</si>
  <si>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</si>
  <si>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</si>
  <si>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</si>
  <si>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</si>
  <si>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</si>
  <si>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</si>
  <si>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</si>
  <si>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</si>
  <si>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</si>
  <si>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</si>
  <si>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</si>
  <si>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</si>
  <si>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</si>
  <si>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</si>
  <si>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</si>
  <si>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</si>
  <si>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</si>
  <si>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</si>
  <si>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</si>
  <si>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</si>
  <si>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</si>
  <si>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</si>
  <si>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</si>
  <si>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</si>
  <si>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</si>
  <si>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</si>
  <si>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</si>
  <si>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</si>
  <si>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</si>
  <si>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</si>
  <si>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</si>
  <si>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</si>
  <si>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</si>
  <si>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</si>
  <si>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</si>
  <si>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</si>
  <si>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</si>
  <si>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</si>
  <si>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</si>
  <si>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</si>
  <si>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</si>
  <si>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</si>
  <si>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</si>
  <si>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</si>
  <si>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</si>
  <si>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</si>
  <si>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</si>
  <si>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</si>
  <si>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</si>
  <si>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</si>
  <si>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</si>
  <si>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</si>
  <si>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</si>
  <si>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</si>
  <si>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</si>
  <si>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</si>
  <si>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</si>
  <si>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</si>
  <si>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</si>
  <si>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</si>
  <si>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</si>
  <si>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</si>
  <si>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</si>
  <si>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</si>
  <si>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</si>
  <si>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</si>
  <si>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</si>
  <si>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</si>
  <si>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</si>
  <si>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</si>
  <si>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</si>
  <si>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</si>
  <si>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</si>
  <si>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</si>
  <si>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</si>
  <si>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</si>
  <si>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</si>
  <si>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</si>
  <si>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</si>
  <si>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</si>
  <si>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</si>
  <si>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</si>
  <si>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</si>
  <si>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</si>
  <si>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</si>
  <si>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</si>
  <si>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</si>
  <si>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</si>
  <si>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</si>
  <si>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</si>
  <si>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</si>
  <si>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</si>
  <si>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</si>
  <si>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</si>
  <si>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</si>
  <si>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</si>
  <si>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</si>
  <si>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</si>
  <si>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</si>
  <si>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</si>
  <si>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</si>
  <si>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</si>
  <si>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</si>
  <si>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</si>
  <si>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</si>
  <si>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</si>
  <si>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</si>
  <si>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</si>
  <si>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</si>
  <si>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</si>
  <si>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</si>
  <si>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</si>
  <si>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</si>
  <si>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</si>
  <si>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</si>
  <si>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</si>
  <si>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</si>
  <si>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</si>
  <si>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</si>
  <si>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</si>
  <si>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</si>
  <si>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</si>
  <si>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</si>
  <si>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</si>
  <si>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</si>
  <si>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</si>
  <si>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</si>
  <si>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</si>
  <si>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</si>
  <si>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</si>
  <si>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</si>
  <si>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</si>
  <si>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</si>
  <si>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</si>
  <si>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</si>
  <si>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</si>
  <si>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</si>
  <si>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</si>
  <si>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</si>
  <si>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</si>
  <si>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</si>
  <si>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</si>
  <si>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</si>
  <si>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</si>
  <si>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</si>
  <si>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</si>
  <si>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</si>
  <si>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</si>
  <si>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</si>
  <si>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</si>
  <si>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</si>
  <si>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</si>
  <si>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</si>
  <si>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</si>
  <si>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</si>
  <si>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</si>
  <si>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</si>
  <si>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</si>
  <si>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</si>
  <si>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</si>
  <si>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</si>
  <si>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</si>
  <si>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</si>
  <si>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</si>
  <si>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</si>
  <si>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</si>
  <si>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</si>
  <si>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</si>
  <si>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</si>
  <si>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</si>
  <si>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</si>
  <si>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</si>
  <si>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</si>
  <si>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</si>
  <si>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</si>
  <si>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</si>
  <si>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</si>
  <si>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</si>
  <si>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</si>
  <si>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</si>
  <si>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</si>
  <si>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</si>
  <si>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</si>
  <si>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</si>
  <si>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</si>
  <si>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</si>
  <si>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</si>
  <si>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</si>
  <si>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</si>
  <si>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</si>
  <si>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</si>
  <si>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</si>
  <si>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</si>
  <si>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</si>
  <si>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</si>
  <si>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</si>
  <si>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</si>
  <si>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</si>
  <si>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</si>
  <si>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</si>
  <si>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</si>
  <si>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</si>
  <si>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</si>
  <si>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</si>
  <si>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</si>
  <si>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</si>
  <si>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</si>
  <si>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</si>
  <si>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</si>
  <si>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</si>
  <si>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</si>
  <si>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</si>
  <si>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</si>
  <si>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</si>
  <si>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</si>
  <si>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</si>
  <si>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</si>
  <si>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</si>
  <si>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</si>
  <si>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</si>
  <si>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</si>
  <si>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</si>
  <si>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</si>
  <si>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</si>
  <si>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</si>
  <si>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</si>
  <si>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</si>
  <si>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</si>
  <si>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</si>
  <si>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</si>
  <si>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</si>
  <si>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</si>
  <si>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</si>
  <si>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</si>
  <si>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</si>
  <si>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</si>
  <si>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</si>
  <si>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</si>
  <si>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</si>
  <si>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</si>
  <si>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</si>
  <si>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</si>
  <si>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</si>
  <si>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</si>
  <si>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</si>
  <si>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</si>
  <si>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</si>
  <si>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</si>
  <si>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</si>
  <si>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</si>
  <si>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</si>
  <si>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</si>
  <si>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</si>
  <si>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</si>
  <si>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</si>
  <si>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</si>
  <si>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</si>
  <si>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</si>
  <si>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</si>
  <si>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</si>
  <si>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</si>
  <si>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</si>
  <si>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</si>
  <si>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</si>
  <si>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</si>
  <si>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</si>
  <si>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</si>
  <si>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</si>
  <si>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</si>
  <si>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</si>
  <si>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</si>
  <si>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</si>
  <si>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</si>
  <si>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</si>
  <si>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</si>
  <si>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</si>
  <si>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</si>
  <si>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</si>
  <si>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</si>
  <si>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</si>
  <si>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</si>
  <si>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</si>
  <si>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</si>
  <si>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</si>
  <si>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</si>
  <si>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</si>
  <si>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</si>
  <si>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</si>
  <si>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</si>
  <si>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</si>
  <si>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</si>
  <si>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</si>
  <si>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</si>
  <si>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</si>
  <si>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</si>
  <si>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</si>
  <si>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</si>
  <si>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</si>
  <si>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</si>
  <si>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</si>
  <si>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</si>
  <si>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</si>
  <si>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</si>
  <si>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</si>
  <si>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</si>
  <si>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</si>
  <si>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</si>
  <si>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</si>
  <si>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</si>
  <si>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</si>
  <si>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</si>
  <si>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</si>
  <si>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</si>
  <si>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</si>
  <si>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</si>
  <si>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</si>
  <si>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</si>
  <si>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</si>
  <si>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</si>
  <si>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</si>
  <si>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</si>
  <si>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</si>
  <si>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</si>
  <si>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</si>
  <si>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</si>
  <si>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</si>
  <si>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</si>
  <si>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</si>
  <si>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</si>
  <si>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</si>
  <si>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</si>
  <si>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</si>
  <si>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</si>
  <si>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</si>
  <si>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</si>
  <si>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</si>
  <si>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</si>
  <si>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</si>
  <si>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</si>
  <si>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</si>
  <si>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</si>
  <si>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</si>
  <si>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</si>
  <si>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</si>
  <si>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</si>
  <si>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</si>
  <si>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</si>
  <si>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</si>
  <si>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</si>
  <si>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</si>
  <si>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</si>
  <si>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</si>
  <si>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</si>
  <si>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</si>
  <si>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</si>
  <si>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</si>
  <si>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</si>
  <si>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</si>
  <si>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</si>
  <si>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</si>
  <si>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</si>
  <si>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</si>
  <si>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</si>
  <si>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</si>
  <si>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</si>
  <si>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</si>
  <si>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</si>
  <si>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</si>
  <si>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</si>
  <si>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</si>
  <si>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</si>
  <si>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</si>
  <si>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</si>
  <si>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</si>
  <si>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</si>
  <si>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</si>
  <si>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</si>
  <si>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</si>
  <si>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</si>
  <si>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</si>
  <si>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</si>
  <si>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</si>
  <si>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</si>
  <si>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</si>
  <si>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</si>
  <si>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</si>
  <si>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</si>
  <si>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</si>
  <si>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</si>
  <si>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</si>
  <si>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</si>
  <si>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</si>
  <si>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</si>
  <si>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</si>
  <si>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</si>
  <si>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</si>
  <si>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</si>
  <si>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</si>
  <si>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</si>
  <si>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</si>
  <si>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</si>
  <si>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</si>
  <si>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</si>
  <si>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</si>
  <si>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</si>
  <si>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</si>
  <si>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</si>
  <si>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</si>
  <si>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</si>
  <si>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</si>
  <si>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</si>
  <si>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</si>
  <si>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</si>
  <si>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</si>
  <si>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</si>
  <si>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</si>
  <si>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</si>
  <si>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</si>
  <si>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</si>
  <si>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</si>
  <si>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</si>
  <si>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</si>
  <si>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</si>
  <si>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</si>
  <si>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</si>
  <si>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</si>
  <si>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</si>
  <si>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</si>
  <si>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</si>
  <si>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</si>
  <si>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</si>
  <si>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</si>
  <si>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</si>
  <si>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</si>
  <si>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</si>
  <si>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</si>
  <si>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</si>
  <si>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</si>
  <si>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</si>
  <si>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</si>
  <si>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</si>
  <si>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</si>
  <si>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</si>
  <si>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</si>
  <si>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</si>
  <si>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</si>
  <si>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</si>
  <si>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</si>
  <si>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</si>
  <si>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</si>
  <si>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</si>
  <si>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</si>
  <si>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</si>
  <si>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</si>
  <si>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</si>
  <si>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</si>
  <si>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</si>
  <si>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</si>
  <si>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</si>
  <si>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</si>
  <si>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</si>
  <si>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</si>
  <si>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</si>
  <si>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</si>
  <si>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</si>
  <si>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</si>
  <si>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</si>
  <si>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</si>
  <si>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</si>
  <si>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</si>
  <si>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</si>
  <si>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</si>
  <si>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</si>
  <si>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</si>
  <si>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</si>
  <si>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</si>
  <si>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</si>
  <si>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</si>
  <si>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</si>
  <si>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</si>
  <si>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</si>
  <si>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</si>
  <si>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</si>
  <si>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</si>
  <si>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</si>
  <si>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</si>
  <si>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</si>
  <si>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</si>
  <si>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</si>
  <si>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</si>
  <si>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</si>
  <si>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</si>
  <si>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</si>
  <si>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</si>
  <si>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</si>
  <si>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</si>
  <si>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</si>
  <si>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</si>
  <si>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</si>
  <si>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</si>
  <si>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</si>
  <si>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</si>
  <si>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</si>
  <si>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</si>
  <si>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</si>
  <si>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</si>
  <si>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</si>
  <si>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</si>
  <si>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</si>
  <si>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</si>
  <si>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</si>
  <si>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</si>
  <si>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</si>
  <si>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</si>
  <si>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</si>
  <si>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</si>
  <si>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</si>
  <si>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</si>
  <si>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</si>
  <si>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</si>
  <si>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</si>
  <si>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</si>
  <si>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</si>
  <si>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</si>
  <si>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</si>
  <si>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</si>
  <si>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</si>
  <si>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</si>
  <si>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</si>
  <si>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</si>
  <si>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</si>
  <si>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</si>
  <si>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</si>
  <si>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</si>
  <si>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</si>
  <si>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</si>
  <si>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</si>
  <si>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</si>
  <si>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</si>
  <si>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</si>
  <si>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</si>
  <si>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</si>
  <si>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</si>
  <si>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</si>
  <si>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</si>
  <si>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</si>
  <si>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</si>
  <si>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</si>
  <si>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</si>
  <si>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</si>
  <si>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</si>
  <si>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</si>
  <si>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</si>
  <si>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</si>
  <si>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</si>
  <si>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</si>
  <si>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</si>
  <si>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</si>
  <si>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</si>
  <si>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</si>
  <si>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</si>
  <si>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</si>
  <si>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</si>
  <si>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</si>
  <si>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</si>
  <si>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</si>
  <si>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</si>
  <si>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</si>
  <si>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</si>
  <si>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</si>
  <si>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</si>
  <si>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</si>
  <si>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</si>
  <si>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</si>
  <si>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</si>
  <si>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</si>
  <si>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</si>
  <si>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</si>
  <si>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</si>
  <si>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</si>
  <si>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</si>
  <si>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</si>
  <si>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</si>
  <si>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</si>
  <si>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</si>
  <si>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</si>
  <si>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</si>
  <si>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</si>
  <si>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</si>
  <si>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</si>
  <si>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</si>
  <si>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</si>
  <si>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</si>
  <si>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</si>
  <si>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</si>
  <si>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</si>
  <si>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</si>
  <si>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</si>
  <si>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</si>
  <si>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</si>
  <si>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</si>
  <si>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</si>
  <si>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</si>
  <si>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</si>
  <si>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</si>
  <si>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</si>
  <si>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</si>
  <si>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</si>
  <si>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</si>
  <si>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</si>
  <si>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</si>
  <si>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</si>
  <si>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</si>
  <si>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</si>
  <si>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</si>
  <si>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</si>
  <si>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</si>
  <si>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</si>
  <si>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</si>
  <si>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</si>
  <si>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</si>
  <si>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</si>
  <si>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</si>
  <si>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</si>
  <si>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</si>
  <si>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</si>
  <si>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</si>
  <si>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</si>
  <si>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</si>
  <si>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</si>
  <si>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</si>
  <si>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</si>
  <si>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</si>
  <si>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</si>
  <si>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</si>
  <si>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</si>
  <si>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</si>
  <si>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</si>
  <si>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</si>
  <si>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</si>
  <si>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</si>
  <si>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</si>
  <si>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</si>
  <si>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</si>
  <si>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</si>
  <si>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</si>
  <si>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</si>
  <si>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</si>
  <si>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</si>
  <si>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</si>
  <si>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</si>
  <si>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</si>
  <si>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</si>
  <si>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</si>
  <si>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</si>
  <si>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</si>
  <si>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</si>
  <si>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</si>
  <si>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</si>
  <si>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</si>
  <si>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</si>
  <si>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</si>
  <si>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</si>
  <si>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</si>
  <si>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</si>
  <si>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</si>
  <si>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</si>
  <si>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</si>
  <si>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</si>
  <si>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</si>
  <si>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</si>
  <si>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</si>
  <si>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</si>
  <si>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</si>
  <si>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</si>
  <si>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</si>
  <si>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</si>
  <si>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</si>
  <si>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</si>
  <si>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</si>
  <si>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</si>
  <si>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</si>
  <si>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</si>
  <si>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</si>
  <si>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</si>
  <si>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</si>
  <si>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</si>
  <si>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</si>
  <si>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</si>
  <si>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</si>
  <si>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</si>
  <si>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</si>
  <si>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</si>
  <si>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</si>
  <si>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</si>
  <si>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</si>
  <si>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</si>
  <si>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</si>
  <si>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</si>
  <si>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</si>
  <si>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</si>
  <si>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</si>
  <si>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</si>
  <si>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</si>
  <si>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</si>
  <si>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</si>
  <si>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</si>
  <si>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</si>
  <si>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</si>
  <si>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</si>
  <si>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</si>
  <si>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</si>
  <si>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</si>
  <si>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</si>
  <si>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</si>
  <si>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</si>
  <si>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</si>
  <si>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</si>
  <si>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</si>
  <si>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</si>
  <si>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</si>
  <si>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</si>
  <si>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</si>
  <si>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</si>
  <si>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</si>
  <si>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</si>
  <si>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</si>
  <si>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</si>
  <si>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</si>
  <si>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</si>
  <si>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</si>
  <si>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</si>
  <si>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</si>
  <si>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</si>
  <si>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</si>
  <si>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</si>
  <si>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</si>
  <si>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</si>
  <si>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</si>
  <si>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</si>
  <si>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</si>
  <si>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</si>
  <si>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</si>
  <si>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</si>
  <si>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</si>
  <si>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</si>
  <si>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</si>
  <si>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</si>
  <si>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</si>
  <si>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</si>
  <si>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</si>
  <si>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</si>
  <si>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</si>
  <si>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</si>
  <si>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</si>
  <si>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</si>
  <si>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</si>
  <si>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</si>
  <si>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</si>
  <si>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</si>
  <si>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</si>
  <si>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</si>
  <si>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</si>
  <si>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</si>
  <si>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</si>
  <si>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</si>
  <si>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</si>
  <si>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</si>
  <si>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</si>
  <si>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</si>
  <si>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</si>
  <si>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</si>
  <si>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</si>
  <si>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</si>
  <si>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</si>
  <si>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</si>
  <si>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</si>
  <si>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</si>
  <si>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</si>
  <si>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</si>
  <si>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</si>
  <si>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</si>
  <si>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</si>
  <si>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</si>
  <si>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</si>
  <si>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</si>
  <si>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</si>
  <si>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</si>
  <si>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</si>
  <si>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</si>
  <si>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</si>
  <si>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</si>
  <si>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</si>
  <si>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</si>
  <si>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</si>
  <si>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</si>
  <si>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</si>
  <si>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</si>
  <si>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</si>
  <si>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</si>
  <si>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</si>
  <si>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</si>
  <si>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</si>
  <si>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</si>
  <si>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</si>
  <si>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</si>
  <si>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</si>
  <si>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</si>
  <si>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</si>
  <si>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</si>
  <si>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</si>
  <si>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</si>
  <si>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</si>
  <si>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</si>
  <si>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</si>
  <si>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</si>
  <si>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</si>
  <si>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</si>
  <si>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</si>
  <si>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</si>
  <si>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</si>
  <si>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</si>
  <si>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</si>
  <si>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</si>
  <si>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</si>
  <si>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</si>
  <si>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</si>
  <si>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</si>
  <si>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</si>
  <si>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</si>
  <si>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</si>
  <si>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</si>
  <si>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</si>
  <si>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</si>
  <si>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</si>
  <si>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</si>
  <si>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</si>
  <si>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</si>
  <si>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</si>
  <si>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</si>
  <si>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</si>
  <si>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</si>
  <si>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</si>
  <si>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</si>
  <si>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</si>
  <si>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</si>
  <si>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</si>
  <si>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</si>
  <si>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</si>
  <si>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</si>
  <si>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</si>
  <si>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</si>
  <si>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</si>
  <si>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</si>
  <si>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</si>
  <si>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</si>
  <si>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</si>
  <si>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</si>
  <si>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</si>
  <si>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</si>
  <si>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</si>
  <si>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</si>
  <si>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</si>
  <si>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</si>
  <si>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</si>
  <si>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</si>
  <si>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</si>
  <si>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</si>
  <si>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</si>
  <si>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</si>
  <si>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</si>
  <si>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</si>
  <si>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</si>
  <si>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</si>
  <si>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</si>
  <si>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</si>
  <si>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</si>
  <si>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</si>
  <si>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</si>
  <si>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</si>
  <si>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</si>
  <si>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</si>
  <si>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</si>
  <si>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</si>
  <si>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</si>
  <si>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</si>
  <si>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</si>
  <si>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</si>
  <si>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</si>
  <si>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</si>
  <si>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</si>
  <si>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</si>
  <si>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</si>
  <si>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</si>
  <si>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</si>
  <si>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</si>
  <si>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</si>
  <si>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</si>
  <si>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</si>
  <si>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</si>
  <si>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</si>
  <si>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</si>
  <si>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</si>
  <si>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</si>
  <si>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</si>
  <si>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</si>
  <si>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</si>
  <si>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</si>
  <si>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</si>
  <si>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</si>
  <si>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</si>
  <si>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</si>
  <si>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</si>
  <si>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</si>
  <si>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</si>
  <si>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</si>
  <si>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</si>
  <si>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</si>
  <si>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</si>
  <si>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</si>
  <si>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</si>
  <si>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</si>
  <si>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</si>
  <si>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</si>
  <si>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</si>
  <si>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</si>
  <si>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</si>
  <si>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</si>
  <si>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</si>
  <si>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</si>
  <si>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</si>
  <si>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</si>
  <si>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</si>
  <si>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</si>
  <si>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</si>
  <si>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</si>
  <si>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</si>
  <si>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</si>
  <si>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</si>
  <si>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</si>
  <si>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</si>
  <si>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</si>
  <si>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</si>
  <si>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</si>
  <si>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</si>
  <si>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</si>
  <si>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</si>
  <si>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</si>
  <si>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</si>
  <si>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</si>
  <si>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</si>
  <si>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</si>
  <si>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</si>
  <si>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</si>
  <si>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</si>
  <si>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</si>
  <si>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</si>
  <si>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</si>
  <si>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</si>
  <si>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</si>
  <si>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</si>
  <si>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</si>
  <si>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</si>
  <si>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</si>
  <si>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</si>
  <si>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</si>
  <si>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</si>
  <si>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</si>
  <si>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</si>
  <si>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</si>
  <si>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</si>
  <si>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</si>
  <si>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</si>
  <si>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</si>
  <si>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</si>
  <si>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</si>
  <si>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</si>
  <si>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</si>
  <si>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</si>
  <si>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</si>
  <si>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</si>
  <si>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</si>
  <si>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</si>
  <si>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</si>
  <si>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</si>
  <si>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</si>
  <si>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</si>
  <si>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</si>
  <si>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</si>
  <si>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</si>
  <si>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</si>
  <si>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</si>
  <si>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</si>
  <si>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</si>
  <si>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</si>
  <si>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</si>
  <si>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</si>
  <si>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</si>
  <si>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</si>
  <si>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</si>
  <si>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</si>
  <si>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</si>
  <si>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</si>
  <si>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</si>
  <si>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</si>
  <si>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</si>
  <si>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</si>
  <si>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</si>
  <si>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</si>
  <si>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</si>
  <si>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</si>
  <si>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</si>
  <si>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</si>
  <si>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</si>
  <si>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</si>
  <si>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</si>
  <si>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</si>
  <si>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</si>
  <si>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</si>
  <si>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</si>
  <si>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</si>
  <si>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</si>
  <si>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</si>
  <si>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</si>
  <si>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</si>
  <si>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</si>
  <si>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</si>
  <si>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</si>
  <si>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</si>
  <si>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</si>
  <si>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</si>
  <si>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</si>
  <si>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</si>
  <si>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</si>
  <si>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</si>
  <si>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</si>
  <si>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</si>
  <si>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</si>
  <si>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</si>
  <si>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</si>
  <si>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</si>
  <si>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</si>
  <si>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</si>
  <si>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</si>
  <si>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</si>
  <si>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</si>
  <si>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</si>
  <si>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</si>
  <si>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</si>
  <si>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</si>
  <si>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</si>
  <si>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</si>
  <si>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</si>
  <si>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</si>
  <si>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</si>
  <si>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</si>
  <si>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</si>
  <si>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</si>
  <si>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</si>
  <si>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</si>
  <si>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</si>
  <si>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</si>
  <si>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</si>
  <si>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</si>
  <si>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</si>
  <si>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</si>
  <si>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</si>
  <si>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</si>
  <si>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</si>
  <si>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</si>
  <si>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</si>
  <si>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</si>
  <si>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</si>
  <si>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</si>
  <si>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</si>
  <si>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</si>
  <si>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</si>
  <si>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</si>
  <si>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</si>
  <si>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</si>
  <si>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</si>
  <si>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</si>
  <si>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</si>
  <si>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</si>
  <si>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</si>
  <si>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</si>
  <si>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</si>
  <si>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</si>
  <si>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</si>
  <si>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</si>
  <si>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</si>
  <si>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</si>
  <si>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</si>
  <si>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</si>
  <si>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</si>
  <si>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</si>
  <si>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</si>
  <si>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</si>
  <si>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</si>
  <si>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</si>
  <si>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</si>
  <si>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</si>
  <si>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</si>
  <si>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</si>
  <si>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</si>
  <si>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</si>
  <si>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</si>
  <si>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</si>
  <si>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</si>
  <si>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</si>
  <si>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</si>
  <si>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</si>
  <si>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</si>
  <si>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</si>
  <si>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</si>
  <si>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</si>
  <si>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</si>
  <si>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</si>
  <si>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</si>
  <si>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</si>
  <si>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</si>
  <si>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</si>
  <si>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</si>
  <si>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</si>
  <si>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</si>
  <si>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</si>
  <si>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</si>
  <si>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</si>
  <si>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</si>
  <si>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</si>
  <si>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</si>
  <si>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</si>
  <si>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</si>
  <si>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</si>
  <si>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</si>
  <si>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</si>
  <si>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</si>
  <si>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</si>
  <si>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</si>
  <si>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</si>
  <si>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</si>
  <si>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</si>
  <si>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</si>
  <si>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</si>
  <si>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</si>
  <si>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</si>
  <si>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</si>
  <si>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</si>
  <si>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</si>
  <si>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</si>
  <si>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</si>
  <si>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</si>
  <si>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</si>
  <si>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</si>
  <si>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</si>
  <si>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</si>
  <si>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</si>
  <si>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</si>
  <si>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</si>
  <si>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</si>
  <si>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</si>
  <si>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</si>
  <si>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</si>
  <si>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</si>
  <si>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</si>
  <si>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</si>
  <si>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</si>
  <si>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</si>
  <si>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</si>
  <si>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</si>
  <si>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</si>
  <si>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</si>
  <si>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</si>
  <si>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</si>
  <si>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</si>
  <si>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</si>
  <si>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</si>
  <si>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</si>
  <si>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</si>
  <si>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</si>
  <si>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</si>
  <si>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</si>
  <si>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</si>
  <si>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</si>
  <si>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</si>
  <si>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</si>
  <si>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</si>
  <si>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</si>
  <si>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</si>
  <si>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</si>
  <si>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</si>
  <si>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</si>
  <si>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</si>
  <si>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</si>
  <si>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</si>
  <si>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</si>
  <si>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</si>
  <si>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</si>
  <si>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</si>
  <si>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</si>
  <si>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</si>
  <si>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</si>
  <si>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</si>
  <si>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</si>
  <si>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</si>
  <si>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</si>
  <si>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</si>
  <si>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</si>
  <si>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</si>
  <si>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</si>
  <si>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</si>
  <si>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</si>
  <si>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</si>
  <si>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</si>
  <si>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</si>
  <si>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</si>
  <si>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</si>
  <si>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</si>
  <si>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</si>
  <si>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</si>
  <si>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</si>
  <si>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</si>
  <si>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</si>
  <si>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</si>
  <si>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</si>
  <si>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</si>
  <si>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</si>
  <si>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</si>
  <si>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</si>
  <si>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</si>
  <si>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</si>
  <si>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</si>
  <si>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</si>
  <si>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</si>
  <si>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</si>
  <si>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</si>
  <si>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</si>
  <si>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</si>
  <si>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</si>
  <si>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</si>
  <si>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</si>
  <si>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</si>
  <si>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</si>
  <si>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</si>
  <si>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</si>
  <si>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</si>
  <si>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</si>
  <si>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</si>
  <si>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</si>
  <si>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</si>
  <si>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</si>
  <si>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</si>
  <si>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Team at site TS</t>
  </si>
  <si>
    <t>PCM-20251212-00000827</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</si>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</sst>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7" dataDxfId="46" headerRowBorderDxfId="44" tableBorderDxfId="45" totalsRowBorderDxfId="43">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tabSelected="1" workbookViewId="0">
      <selection activeCell="D12" sqref="D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340.73948368055426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11120</v>
      </c>
      <c r="E3" s="122"/>
      <c r="F3" s="121">
        <v>46003.682650462964</v>
      </c>
      <c r="G3" s="120">
        <f ca="1">IFERROR(NOW()-F3,"-")</f>
        <v>5.2591435160138644E-3</v>
      </c>
      <c r="H3" s="121">
        <v>46003.682650462964</v>
      </c>
      <c r="I3" s="123" t="str">
        <f>IFERROR(VLOOKUP(D3,DB!A:F,6,0),"")</f>
        <v>SCECO</v>
      </c>
      <c r="J3" s="123" t="str">
        <f>IFERROR(VLOOKUP(D3,DB!A:G,7,0),"")</f>
        <v>Dead</v>
      </c>
      <c r="K3" s="119"/>
      <c r="L3" s="118" t="str">
        <f>IFERROR(VLOOKUP(D3,DB!A:I,9,0),"")</f>
        <v>Latis</v>
      </c>
    </row>
    <row r="4" spans="1:15" ht="15" customHeight="1">
      <c r="A4" s="124"/>
      <c r="B4" s="123" t="str">
        <f>IFERROR(VLOOKUP(D4,DB!A:K,11,0),"")</f>
        <v/>
      </c>
      <c r="C4" s="123"/>
      <c r="D4" s="56"/>
      <c r="E4" s="122"/>
      <c r="F4" s="121"/>
      <c r="G4" s="120">
        <f ca="1">IFERROR(NOW()-F4,"-")</f>
        <v>46003.68790960648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46003.68790960648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46003.68790960648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46003.68790960648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46003.68790960648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46003.68790960648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46003.68790960648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46003.68790960648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46003.68790960648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46003.68790960648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46003.68790960648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46003.68790960648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46003.68790960648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46003.68790960648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46003.68790960648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46003.68790960648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46003.68790960648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46003.68790960648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46003.68790960648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46003.68790960648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46003.68790960648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46003.68790960648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46003.68790960648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46003.68790960648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46003.68790960648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46003.68790960648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46003.68790960648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46003.68790960648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46003.68790960648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46003.68790960648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46003.68790960648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46003.68790960648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46003.68790960648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46003.68790960648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46003.68790960648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46003.68790960648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46003.68790960648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46003.68790960648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46003.68790960648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46003.68790960648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46003.68790960648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46003.68790960648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46003.68790960648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46003.68790960648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46003.68790960648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46003.68790960648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46003.68790960648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46003.68790960648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46003.68790960648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46003.68790960648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46003.68790960648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46003.68790960648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46003.68790960648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46003.68790960648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46003.68790960648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46003.68790960648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46003.68790960648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46003.68790960648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46003.68790960648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46003.68790960648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46003.68790960648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46003.68790960648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46003.68790960648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46003.68790960648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46003.68790960648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46003.68790960648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46003.68790960648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46003.68790960648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46003.68790960648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46003.68790960648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46003.68790960648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46003.68790960648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46003.68790960648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46003.68790960648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46003.68790960648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46003.68790960648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46003.68790960648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46003.68790960648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46003.68790960648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46003.68790960648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46003.68790960648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46003.68790960648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46003.68790960648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46003.68790960648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46003.68790960648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46003.68790960648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46003.68790960648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46003.68790960648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46003.68790960648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46003.68790960648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46003.68790960648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46003.68790960648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46003.68790960648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46003.68790960648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46003.68790960648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46003.68790960648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46003.68790960648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46003.68790960648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46003.68790960648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46003.68790960648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46003.68790960648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46003.68790960648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46003.68790960648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46003.68790960648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46003.68790960648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46003.68790960648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46003.68790960648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46003.68790960648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46003.68790960648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46003.68790960648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46003.68790960648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46003.68790960648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46003.68790960648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46003.68790960648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46003.68790960648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46003.68790960648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46003.68790960648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46003.68790960648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46003.68790960648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46003.68790960648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46003.68790960648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46003.68790960648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46003.68790960648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46003.68790960648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46003.68790960648</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51A5CC54-82C2-4CC1-B24E-8CA3982092C3}"/>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178.68807164351892</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7">
        <v>45984.387418981481</v>
      </c>
      <c r="G4" s="98">
        <f ca="1">IFERROR(NOW()-F4,"-")</f>
        <v>19.300490624998929</v>
      </c>
      <c r="H4" s="97">
        <v>45984.381168981483</v>
      </c>
      <c r="I4" s="18" t="str">
        <f>IFERROR(VLOOKUP(D4,DB!A:F,6,0),"")</f>
        <v>SCECO</v>
      </c>
      <c r="J4" s="18" t="str">
        <f>IFERROR(VLOOKUP(D4,DB!A:G,7,0),"")</f>
        <v>Vandalized</v>
      </c>
      <c r="K4" s="19" t="s">
        <v>39116</v>
      </c>
      <c r="L4" s="18" t="str">
        <f>IFERROR(VLOOKUP(D4,DB!A:I,9,0),"")</f>
        <v>Latis</v>
      </c>
    </row>
    <row r="5" spans="1:12" s="149" customFormat="1" ht="28.5" customHeight="1">
      <c r="A5" s="150" t="s">
        <v>39117</v>
      </c>
      <c r="B5" s="58" t="str">
        <f>IFERROR(VLOOKUP(D5,DB!A:K,11,0),"")</f>
        <v>R2</v>
      </c>
      <c r="C5" s="58">
        <v>1</v>
      </c>
      <c r="D5" s="58" t="s">
        <v>22828</v>
      </c>
      <c r="E5" s="81" t="s">
        <v>39118</v>
      </c>
      <c r="F5" s="71">
        <v>45997.355381944442</v>
      </c>
      <c r="G5" s="72">
        <f ca="1">IFERROR(NOW()-F5,"-")</f>
        <v>6.3325276620380464</v>
      </c>
      <c r="H5" s="71">
        <v>45997.339432870373</v>
      </c>
      <c r="I5" s="58" t="str">
        <f>IFERROR(VLOOKUP(D5,DB!A:F,6,0),"")</f>
        <v>SCECO</v>
      </c>
      <c r="J5" s="58" t="str">
        <f>IFERROR(VLOOKUP(D5,DB!A:G,7,0),"")</f>
        <v>Dead</v>
      </c>
      <c r="K5" s="82" t="s">
        <v>39119</v>
      </c>
      <c r="L5" s="58" t="str">
        <f>IFERROR(VLOOKUP(D5,DB!A:I,9,0),"")</f>
        <v>Latis</v>
      </c>
    </row>
    <row r="6" spans="1:12" ht="31.5" customHeight="1">
      <c r="A6" s="96" t="s">
        <v>39120</v>
      </c>
      <c r="B6" s="18" t="str">
        <f>IFERROR(VLOOKUP(D6,DB!A:K,11,0),"")</f>
        <v>R2</v>
      </c>
      <c r="C6" s="18">
        <v>1</v>
      </c>
      <c r="D6" s="18" t="s">
        <v>27889</v>
      </c>
      <c r="E6" s="81" t="s">
        <v>39106</v>
      </c>
      <c r="F6" s="97">
        <v>46000.831909722219</v>
      </c>
      <c r="G6" s="98">
        <f ca="1">IFERROR(NOW()-F6,"-")</f>
        <v>2.8559998842611094</v>
      </c>
      <c r="H6" s="97">
        <v>46001.70820601852</v>
      </c>
      <c r="I6" s="18" t="str">
        <f>IFERROR(VLOOKUP(D6,DB!A:F,6,0),"")</f>
        <v>SCECO-Rental-Genset</v>
      </c>
      <c r="J6" s="18" t="str">
        <f>IFERROR(VLOOKUP(D6,DB!A:G,7,0),"")</f>
        <v>In progress</v>
      </c>
      <c r="K6" s="19" t="s">
        <v>39121</v>
      </c>
      <c r="L6" s="18" t="str">
        <f>IFERROR(VLOOKUP(D6,DB!A:I,9,0),"")</f>
        <v>Latis</v>
      </c>
    </row>
    <row r="7" spans="1:12" ht="31.5" customHeight="1">
      <c r="A7" s="96"/>
      <c r="B7" s="18" t="str">
        <f>IFERROR(VLOOKUP(D7,DB!A:K,11,0),"")</f>
        <v/>
      </c>
      <c r="C7" s="18"/>
      <c r="D7" s="18"/>
      <c r="E7" s="81"/>
      <c r="F7" s="97"/>
      <c r="G7" s="98">
        <f ca="1">IFERROR(NOW()-F7,"-")</f>
        <v>46003.68790960648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46003.68790960648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46003.68790960648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46003.68790960648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46003.68790960648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46003.68790960648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46003.68790960648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46003.68790960648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46003.68790960648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46003.68790960648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46003.68790960648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46003.68790960648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46003.68790960648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46003.68790960648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46003.68790960648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46003.68790960648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46003.68790960648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46003.68790960648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46003.68790960648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46003.68790960648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46003.68790960648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46003.68790960648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46003.68790960648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46003.68790960648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46003.68790960648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46003.68790960648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46003.68790960648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46003.68790960648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46003.68790960648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46003.68790960648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46003.68790960648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46003.68790960648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46003.68790960648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46003.68790960648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46003.68790960648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46003.68790960648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46003.68790960648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46003.68790960648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46003.68790960648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46003.68790960648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46003.68790960648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46003.68790960648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46003.68790960648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46003.68790960648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46003.68790960648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46003.68790960648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46003.68790960648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46003.68790960648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46003.68790960648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46003.68790960648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46003.68790960648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46003.68790960648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46003.68790960648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46003.68790960648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46003.68790960648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46003.68790960648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46003.68790960648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46003.68790960648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46003.68790960648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46003.68790960648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46003.68790960648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46003.68790960648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46003.68790960648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46003.68790960648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46003.68790960648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46003.68790960648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46003.68790960648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46003.68790960648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46003.68790960648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46003.68790960648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46003.68790960648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46003.68790960648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46003.68790960648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46003.68790960648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46003.68790960648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46003.68790960648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46003.68790960648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46003.68790960648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46003.68790960648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46003.68790960648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46003.68790960648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46003.68790960648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46003.68790960648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46003.68790960648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46003.68790960648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46003.68790960648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46003.68790960648</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46003.68790960648</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46003.68790960648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46003.68790960648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46003.68790960648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46003.68790960648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46003.68790960648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46003.68790960648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46003.68790960648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46003.68790960648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46003.68790960648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46003.68790960648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46003.68790960648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46003.68790960648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46003.68790960648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46003.68790960648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46003.68790960648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46003.68790960648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46003.68790960648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46003.68790960648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46003.68790960648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46003.68790960648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46003.68790960648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46003.68790960648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46003.68790960648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46003.68790960648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46003.68790960648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46003.68790960648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46003.68790960648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46003.68790960648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46003.68790960648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46003.68790960648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46003.68790960648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46003.68790960648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46003.68790960648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46003.68790960648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46003.68790960648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46003.68790960648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46003.68790960648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46003.68790960648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46003.68790960648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46003.68790960648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46003.68790960648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46003.68790960648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46003.68790960648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46003.68790960648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46003.68790960648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46003.68790960648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46003.68790960648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46003.68790960648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46003.68790960648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46003.68790960648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46003.68790960648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46003.68790960648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46003.68790960648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46003.68790960648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46003.68790960648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46003.68790960648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46003.68790960648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46003.68790960648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46003.68790960648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46003.68790960648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46003.68790960648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46003.68790960648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46003.68790960648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46003.68790960648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46003.68790960648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46003.68790960648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46003.68790960648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46003.68790960648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46003.68790960648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46003.68790960648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46003.68790960648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46003.68790960648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46003.68790960648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46003.68790960648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46003.68790960648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46003.68790960648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46003.68790960648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46003.68790960648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46003.68790960648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46003.68790960648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46003.68790960648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46003.68790960648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46003.68790960648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46003.68790960648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46003.68790960648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46003.68790960648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46003.68790960648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46003.68790960648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46003.68790960648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46003.68790960648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46003.68790960648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46003.68790960648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46003.68790960648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46003.68790960648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46003.68790960648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46003.68790960648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46003.68790960648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46003.68790960648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46003.68790960648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46003.68790960648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46003.68790960648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46003.68790960648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46003.68790960648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46003.68790960648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46003.68790960648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46003.68790960648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46003.68790960648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46003.68790960648</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46003.68790960648</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46003.68790960648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46003.68790960648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46003.68790960648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46003.68790960648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46003.68790960648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46003.68790960648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46003.68790960648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46003.68790960648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46003.68790960648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46003.68790960648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46003.68790960648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46003.68790960648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46003.68790960648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46003.68790960648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46003.68790960648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46003.68790960648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46003.68790960648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46003.68790960648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46003.68790960648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46003.68790960648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46003.68790960648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46003.68790960648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46003.68790960648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46003.68790960648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46003.68790960648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46003.68790960648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46003.68790960648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46003.68790960648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46003.68790960648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46003.68790960648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46003.68790960648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46003.68790960648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46003.68790960648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46003.68790960648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46003.68790960648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46003.68790960648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46003.68790960648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46003.68790960648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46003.68790960648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46003.68790960648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46003.68790960648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46003.68790960648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46003.68790960648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46003.68790960648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46003.68790960648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46003.68790960648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46003.68790960648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46003.68790960648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46003.68790960648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46003.68790960648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46003.68790960648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46003.68790960648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46003.68790960648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46003.68790960648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46003.68790960648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46003.68790960648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46003.68790960648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46003.68790960648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46003.68790960648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46003.68790960648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46003.68790960648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46003.68790960648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46003.68790960648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46003.68790960648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46003.68790960648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46003.68790960648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46003.68790960648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46003.68790960648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46003.68790960648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46003.68790960648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46003.68790960648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46003.68790960648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46003.68790960648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46003.68790960648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46003.68790960648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46003.68790960648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46003.68790960648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46003.68790960648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46003.68790960648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46003.68790960648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46003.68790960648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46003.68790960648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46003.68790960648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46003.68790960648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46003.68790960648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46003.68790960648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46003.68790960648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46003.68790960648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46003.68790960648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46003.68790960648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46003.68790960648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46003.68790960648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46003.68790960648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46003.68790960648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46003.68790960648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46003.68790960648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46003.68790960648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46003.68790960648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46003.68790960648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46003.68790960648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46003.68790960648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46003.68790960648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46003.68790960648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46003.68790960648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46003.68790960648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46003.68790960648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46003.68790960648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46003.68790960648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46003.68790960648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46003.68790960648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46003.68790960648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46003.68790960648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46003.68790960648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46003.68790960648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46003.68790960648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46003.68790960648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46003.68790960648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46003.68790960648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46003.68790960648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46003.68790960648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46003.68790960648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46003.68790960648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46003.68790960648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46003.68790960648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46003.68790960648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46003.68790960648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46003.68790960648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46003.68790960648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46003.68790960648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46003.68790960648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46003.68790960648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46003.68790960648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46003.68790960648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46003.68790960648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46003.68790960648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46003.68790960648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46003.68790960648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46003.68790960648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46003.68790960648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46003.68790960648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46003.68790960648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46003.68790960648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46003.68790960648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46003.68790960648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46003.68790960648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46003.68790960648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46003.68790960648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46003.68790960648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46003.68790960648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46003.68790960648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46003.68790960648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46003.68790960648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46003.68790960648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46003.68790960648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46003.68790960648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46003.68790960648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46003.68790960648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46003.68790960648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46003.68790960648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46003.68790960648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46003.68790960648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46003.68790960648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46003.68790960648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46003.68790960648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46003.68790960648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46003.68790960648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46003.68790960648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46003.68790960648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46003.68790960648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46003.68790960648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46003.68790960648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46003.68790960648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46003.68790960648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46003.68790960648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46003.68790960648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46003.68790960648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46003.68790960648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46003.68790960648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46003.68790960648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46003.68790960648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46003.68790960648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46003.68790960648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46003.68790960648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46003.68790960648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46003.68790960648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46003.68790960648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46003.68790960648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46003.68790960648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46003.68790960648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46003.68790960648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46003.68790960648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46003.68790960648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46003.68790960648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46003.68790960648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46003.68790960648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46003.68790960648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46003.68790960648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46003.68790960648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46003.68790960648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46003.68790960648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46003.68790960648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46003.68790960648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46003.68790960648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46003.68790960648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46003.68790960648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46003.68790960648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46003.68790960648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46003.68790960648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46003.68790960648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46003.68790960648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46003.68790960648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46003.68790960648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46003.68790960648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46003.68790960648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46003.68790960648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46003.68790960648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46003.68790960648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46003.68790960648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46003.68790960648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46003.68790960648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46003.68790960648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46003.68790960648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46003.68790960648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46003.68790960648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46003.68790960648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46003.68790960648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46003.68790960648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46003.68790960648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46003.68790960648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46003.68790960648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46003.68790960648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46003.68790960648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46003.68790960648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46003.68790960648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46003.68790960648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46003.68790960648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46003.68790960648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46003.68790960648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46003.68790960648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46003.68790960648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46003.68790960648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46003.68790960648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46003.68790960648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46003.68790960648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46003.68790960648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46003.68790960648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46003.68790960648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46003.68790960648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46003.68790960648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46003.68790960648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46003.68790960648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46003.68790960648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46003.68790960648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46003.68790960648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46003.68790960648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46003.68790960648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46003.68790960648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46003.68790960648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46003.68790960648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46003.68790960648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46003.68790960648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46003.68790960648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46003.68790960648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46003.68790960648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46003.68790960648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46003.68790960648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46003.68790960648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46003.68790960648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46003.68790960648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46003.68790960648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46003.68790960648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46003.68790960648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46003.68790960648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46003.68790960648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46003.68790960648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46003.68790960648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46003.68790960648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46003.68790960648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46003.68790960648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46003.68790960648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46003.68790960648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46003.68790960648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46003.68790960648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46003.68790960648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46003.68790960648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46003.68790960648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46003.68790960648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46003.68790960648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46003.68790960648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46003.68790960648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46003.68790960648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46003.68790960648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46003.68790960648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46003.68790960648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46003.68790960648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46003.68790960648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46003.68790960648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46003.68790960648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46003.68790960648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46003.68790960648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46003.68790960648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46003.68790960648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46003.68790960648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46003.68790960648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46003.68790960648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46003.68790960648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46003.68790960648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46003.68790960648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46003.68790960648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46003.68790960648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46003.68790960648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46003.68790960648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46003.68790960648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46003.68790960648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46003.68790960648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46003.68790960648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46003.68790960648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46003.68790960648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46003.68790960648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46003.68790960648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46003.68790960648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46003.68790960648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46003.68790960648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46003.68790960648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46003.68790960648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46003.68790960648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46003.68790960648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46003.68790960648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46003.68790960648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46003.68790960648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46003.68790960648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46003.68790960648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46003.68790960648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46003.68790960648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46003.68790960648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46003.68790960648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46003.68790960648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46003.68790960648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46003.68790960648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46003.68790960648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46003.68790960648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46003.68790960648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46003.68790960648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46003.68790960648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46003.68790960648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46003.68790960648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46003.68790960648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46003.68790960648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46003.68790960648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46003.68790960648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46003.68790960648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46003.68790960648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46003.68790960648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46003.68790960648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46003.68790960648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46003.68790960648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46003.68790960648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46003.68790960648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46003.68790960648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46003.68790960648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46003.68790960648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46003.68790960648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46003.68790960648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46003.68790960648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46003.68790960648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46003.68790960648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46003.68790960648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46003.68790960648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46003.68790960648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46003.68790960648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46003.68790960648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46003.68790960648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46003.68790960648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46003.68790960648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46003.68790960648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46003.68790960648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46003.68790960648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46003.68790960648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46003.68790960648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46003.68790960648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46003.68790960648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46003.68790960648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46003.68790960648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46003.68790960648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46003.68790960648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46003.68790960648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46003.68790960648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46003.68790960648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46003.68790960648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46003.68790960648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46003.68790960648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46003.68790960648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46003.68790960648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46003.68790960648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46003.68790960648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46003.68790960648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46003.68790960648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46003.68790960648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46003.68790960648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46003.68790960648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46003.68790960648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46003.68790960648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46003.68790960648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46003.68790960648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46003.68790960648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46003.68790960648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46003.68790960648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46003.68790960648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46003.68790960648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46003.68790960648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46003.68790960648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46003.68790960648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46003.68790960648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46003.68790960648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46003.68790960648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46003.68790960648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46003.68790960648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46003.68790960648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46003.68790960648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46003.68790960648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46003.68790960648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46003.68790960648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46003.68790960648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46003.68790960648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46003.68790960648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46003.68790960648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46003.68790960648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46003.68790960648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46003.68790960648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46003.68790960648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46003.68790960648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46003.68790960648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46003.68790960648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46003.68790960648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46003.68790960648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46003.68790960648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46003.68790960648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46003.68790960648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46003.68790960648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46003.68790960648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46003.68790960648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46003.68790960648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46003.68790960648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46003.68790960648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46003.68790960648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46003.68790960648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46003.68790960648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46003.68790960648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46003.68790960648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46003.68790960648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46003.68790960648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46003.68790960648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46003.68790960648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46003.68790960648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46003.68790960648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46003.68790960648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46003.68790960648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46003.68790960648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46003.68790960648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46003.68790960648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46003.68790960648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46003.68790960648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46003.68790960648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46003.68790960648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46003.68790960648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46003.68790960648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46003.68790960648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46003.68790960648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46003.68790960648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46003.68790960648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46003.68790960648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46003.68790960648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46003.68790960648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46003.68790960648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46003.68790960648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46003.68790960648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46003.68790960648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46003.68790960648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46003.68790960648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46003.68790960648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46003.68790960648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46003.68790960648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46003.68790960648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46003.68790960648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46003.68790960648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46003.68790960648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46003.68790960648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46003.68790960648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46003.68790960648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46003.68790960648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46003.68790960648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46003.68790960648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46003.68790960648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46003.68790960648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46003.68790960648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46003.68790960648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46003.68790960648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46003.68790960648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46003.68790960648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46003.68790960648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46003.68790960648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46003.68790960648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46003.68790960648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46003.68790960648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46003.68790960648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46003.68790960648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46003.68790960648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46003.68790960648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46003.68790960648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46003.68790960648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46003.68790960648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46003.68790960648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46003.68790960648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46003.68790960648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46003.68790960648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46003.68790960648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46003.68790960648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46003.68790960648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46003.68790960648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46003.68790960648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46003.68790960648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46003.68790960648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46003.68790960648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46003.68790960648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46003.68790960648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46003.68790960648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46003.68790960648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46003.68790960648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46003.68790960648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46003.68790960648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46003.68790960648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46003.68790960648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46003.68790960648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46003.68790960648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46003.68790960648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46003.68790960648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46003.68790960648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46003.68790960648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46003.68790960648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46003.68790960648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46003.68790960648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46003.68790960648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46003.68790960648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46003.68790960648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46003.68790960648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46003.68790960648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46003.68790960648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46003.68790960648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46003.68790960648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46003.68790960648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46003.68790960648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46003.68790960648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46003.68790960648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46003.68790960648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46003.68790960648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46003.68790960648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46003.68790960648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46003.68790960648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46003.68790960648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46003.68790960648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46003.68790960648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46003.68790960648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46003.68790960648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46003.68790960648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46003.68790960648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46003.68790960648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46003.68790960648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46003.68790960648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46003.68790960648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46003.68790960648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46003.68790960648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46003.68790960648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46003.68790960648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46003.68790960648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46003.68790960648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46003.68790960648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46003.68790960648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46003.68790960648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46003.68790960648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46003.68790960648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46003.68790960648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46003.68790960648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46003.68790960648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46003.68790960648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46003.68790960648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46003.68790960648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46003.68790960648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46003.68790960648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46003.68790960648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46003.68790960648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46003.68790960648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46003.68790960648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46003.68790960648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46003.68790960648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46003.68790960648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46003.68790960648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46003.68790960648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46003.68790960648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46003.68790960648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46003.68790960648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46003.68790960648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46003.68790960648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46003.68790960648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46003.68790960648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46003.68790960648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46003.68790960648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46003.68790960648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46003.68790960648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46003.68790960648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46003.68790960648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46003.68790960648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46003.68790960648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46003.68790960648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46003.68790960648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46003.68790960648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46003.68790960648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46003.68790960648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46003.68790960648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46003.68790960648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46003.68790960648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46003.68790960648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46003.68790960648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46003.68790960648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46003.68790960648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46003.68790960648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46003.68790960648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46003.68790960648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46003.68790960648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46003.68790960648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46003.68790960648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46003.68790960648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46003.68790960648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46003.68790960648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46003.68790960648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46003.68790960648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46003.68790960648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46003.68790960648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46003.68790960648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46003.68790960648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46003.68790960648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46003.68790960648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46003.68790960648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46003.68790960648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46003.68790960648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46003.68790960648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46003.68790960648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46003.68790960648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46003.68790960648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46003.68790960648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46003.68790960648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46003.68790960648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46003.68790960648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46003.68790960648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46003.68790960648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46003.68790960648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46003.68790960648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46003.68790960648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46003.68790960648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46003.68790960648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46003.68790960648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46003.68790960648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46003.68790960648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46003.68790960648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46003.68790960648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46003.68790960648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46003.68790960648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46003.68790960648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46003.68790960648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46003.68790960648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46003.68790960648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46003.68790960648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46003.68790960648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46003.68790960648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46003.68790960648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46003.68790960648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46003.68790960648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46003.68790960648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46003.68790960648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46003.68790960648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46003.68790960648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46003.68790960648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46003.68790960648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46003.68790960648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46003.68790960648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46003.68790960648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46003.68790960648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46003.68790960648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46003.68790960648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46003.68790960648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46003.68790960648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46003.68790960648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46003.68790960648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46003.68790960648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46003.68790960648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46003.68790960648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46003.68790960648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46003.68790960648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46003.68790960648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46003.68790960648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46003.68790960648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46003.68790960648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46003.68790960648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46003.68790960648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46003.68790960648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46003.68790960648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46003.68790960648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46003.68790960648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46003.68790960648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46003.68790960648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46003.68790960648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46003.68790960648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46003.68790960648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46003.68790960648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46003.68790960648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46003.68790960648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46003.68790960648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46003.68790960648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46003.68790960648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46003.68790960648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46003.68790960648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46003.68790960648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46003.68790960648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46003.68790960648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46003.68790960648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46003.68790960648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46003.68790960648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46003.68790960648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46003.68790960648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46003.68790960648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46003.68790960648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46003.68790960648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46003.68790960648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46003.68790960648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46003.68790960648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46003.68790960648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46003.68790960648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46003.68790960648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46003.68790960648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46003.68790960648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46003.68790960648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46003.68790960648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46003.68790960648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46003.68790960648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46003.68790960648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46003.68790960648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46003.68790960648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46003.68790960648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46003.68790960648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46003.68790960648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46003.68790960648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46003.68790960648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46003.68790960648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46003.68790960648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46003.68790960648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46003.68790960648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46003.68790960648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46003.68790960648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46003.68790960648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46003.68790960648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46003.68790960648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46003.68790960648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46003.68790960648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46003.68790960648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46003.68790960648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46003.68790960648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46003.68790960648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46003.68790960648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46003.68790960648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46003.68790960648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46003.68790960648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46003.68790960648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46003.68790960648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46003.68790960648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46003.68790960648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46003.68790960648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46003.68790960648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46003.68790960648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46003.68790960648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46003.68790960648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46003.68790960648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46003.68790960648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46003.68790960648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46003.68790960648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46003.68790960648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46003.68790960648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46003.68790960648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46003.68790960648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46003.68790960648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46003.68790960648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46003.68790960648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46003.68790960648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46003.68790960648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46003.68790960648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46003.68790960648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46003.68790960648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46003.68790960648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46003.68790960648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46003.68790960648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46003.68790960648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46003.68790960648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46003.68790960648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46003.68790960648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46003.68790960648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46003.68790960648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46003.68790960648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46003.68790960648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46003.68790960648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46003.68790960648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46003.68790960648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46003.68790960648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46003.68790960648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46003.68790960648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46003.68790960648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46003.68790960648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46003.68790960648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46003.68790960648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46003.68790960648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46003.68790960648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46003.68790960648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46003.68790960648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46003.68790960648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46003.68790960648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46003.68790960648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46003.68790960648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46003.68790960648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46003.68790960648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46003.68790960648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46003.68790960648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46003.68790960648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46003.68790960648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46003.68790960648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46003.68790960648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46003.68790960648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46003.68790960648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46003.68790960648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46003.68790960648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46003.68790960648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46003.68790960648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46003.68790960648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46003.68790960648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46003.68790960648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46003.68790960648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46003.68790960648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46003.68790960648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46003.68790960648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46003.68790960648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46003.68790960648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46003.68790960648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46003.68790960648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46003.68790960648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46003.68790960648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46003.68790960648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46003.68790960648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46003.68790960648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46003.68790960648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46003.68790960648</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300.2071920138842</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4.8937660879601026</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36781</v>
      </c>
      <c r="E4" s="90" t="s">
        <v>39106</v>
      </c>
      <c r="F4" s="91"/>
      <c r="G4" s="92">
        <f t="shared" ref="G4:G5" ca="1" si="1">IFERROR(NOW()-F4,"")</f>
        <v>46003.68790960648</v>
      </c>
      <c r="H4" s="91">
        <v>46003.533379629633</v>
      </c>
      <c r="I4" s="106" t="str">
        <f>IFERROR(VLOOKUP(D4,DB!A:F,6,0),"")</f>
        <v>Generator-SG</v>
      </c>
      <c r="J4" s="106" t="str">
        <f>IFERROR(VLOOKUP(D4,DB!A:G,7,0),"")</f>
        <v>Dead</v>
      </c>
      <c r="K4" s="93" t="s">
        <v>39127</v>
      </c>
      <c r="L4" s="87" t="str">
        <f>IFERROR(VLOOKUP(D4,DB!A:I,9,0),"")</f>
        <v>Latis</v>
      </c>
    </row>
    <row r="5" spans="1:16" ht="15" customHeight="1">
      <c r="A5" s="106" t="s">
        <v>39128</v>
      </c>
      <c r="B5" s="106" t="str">
        <f>IFERROR(VLOOKUP(D5,DB!A:K,11,0),"")</f>
        <v>R4</v>
      </c>
      <c r="C5" s="89">
        <v>1</v>
      </c>
      <c r="D5" s="87" t="s">
        <v>38765</v>
      </c>
      <c r="E5" s="90" t="s">
        <v>39106</v>
      </c>
      <c r="F5" s="91">
        <v>46003.642581018517</v>
      </c>
      <c r="G5" s="92">
        <f t="shared" ca="1" si="1"/>
        <v>4.5328587963012978E-2</v>
      </c>
      <c r="H5" s="91">
        <v>46003.598101851851</v>
      </c>
      <c r="I5" s="106" t="str">
        <f>IFERROR(VLOOKUP(D5,DB!A:F,6,0),"")</f>
        <v>Generator-SG</v>
      </c>
      <c r="J5" s="106" t="str">
        <f>IFERROR(VLOOKUP(D5,DB!A:G,7,0),"")</f>
        <v>Vandalized</v>
      </c>
      <c r="K5" s="93" t="s">
        <v>39129</v>
      </c>
      <c r="L5" s="87" t="str">
        <f>IFERROR(VLOOKUP(D5,DB!A:I,9,0),"")</f>
        <v>Latis</v>
      </c>
    </row>
    <row r="6" spans="1:16" ht="15" customHeight="1">
      <c r="A6" s="106"/>
      <c r="B6" s="106" t="str">
        <f>IFERROR(VLOOKUP(D6,DB!A:K,11,0),"")</f>
        <v/>
      </c>
      <c r="C6" s="89"/>
      <c r="D6" s="87"/>
      <c r="E6" s="90"/>
      <c r="F6" s="91"/>
      <c r="G6" s="92">
        <f ca="1">IFERROR(NOW()-F6,"")</f>
        <v>46003.68790960648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46003.68790960648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46003.68790960648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46003.68790960648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46003.68790960648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46003.68790960648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46003.68790960648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46003.68790960648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46003.68790960648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46003.68790960648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46003.68790960648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46003.68790960648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46003.68790960648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46003.68790960648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46003.68790960648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46003.68790960648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46003.68790960648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46003.68790960648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46003.68790960648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46003.68790960648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46003.68790960648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46003.68790960648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46003.68790960648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46003.68790960648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46003.68790960648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46003.68790960648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46003.68790960648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46003.68790960648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46003.68790960648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46003.68790960648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46003.68790960648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46003.68790960648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46003.68790960648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46003.68790960648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46003.68790960648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46003.68790960648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46003.68790960648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46003.68790960648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46003.68790960648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46003.68790960648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46003.68790960648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46003.68790960648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46003.68790960648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46003.68790960648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46003.68790960648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46003.68790960648</v>
      </c>
      <c r="H51" s="91"/>
      <c r="I51" s="106" t="str">
        <f>IFERROR(VLOOKUP(D51,DB!A:F,6,0),"")</f>
        <v/>
      </c>
      <c r="J51" s="106" t="str">
        <f>IFERROR(VLOOKUP(D51,DB!A:G,7,0),"")</f>
        <v/>
      </c>
      <c r="K51" s="93"/>
      <c r="L51" s="8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I7" sqref="I7: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111.85584942129208</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39110</v>
      </c>
      <c r="F3" s="38">
        <v>45926.188877314817</v>
      </c>
      <c r="G3" s="101">
        <f t="shared" ref="G3" ca="1" si="0">IFERROR(NOW()-F3,"")</f>
        <v>77.499032291663752</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39110</v>
      </c>
      <c r="F4" s="103">
        <v>45948.661111111112</v>
      </c>
      <c r="G4" s="104">
        <f t="shared" ref="G4" ca="1" si="1">IFERROR(NOW()-F4,"")</f>
        <v>55.026798495367984</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22.31461099536682</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6.5804211805516388</v>
      </c>
      <c r="H6" s="38">
        <v>45997.093599537038</v>
      </c>
      <c r="I6" s="37" t="str">
        <f>IFERROR(VLOOKUP(D6,[1]DB!A:F,6,0),"")</f>
        <v>SCECO</v>
      </c>
      <c r="J6" s="37" t="str">
        <f>IFERROR(VLOOKUP(D6,[1]DB!A:G,7,0),"")</f>
        <v>In progress</v>
      </c>
      <c r="K6" s="37" t="s">
        <v>39140</v>
      </c>
      <c r="L6" s="37" t="str">
        <f>IFERROR(VLOOKUP(D6,[1]DB!A:I,9,0),"")</f>
        <v>Latis</v>
      </c>
      <c r="M6" s="37"/>
    </row>
    <row r="7" spans="1:13">
      <c r="A7" s="99" t="s">
        <v>39141</v>
      </c>
      <c r="B7" s="37" t="str">
        <f>IFERROR(VLOOKUP(D7,[1]DB!A:K,11,0),"")</f>
        <v>R5</v>
      </c>
      <c r="C7" s="37">
        <v>1</v>
      </c>
      <c r="D7" s="37" t="s">
        <v>33475</v>
      </c>
      <c r="E7" s="37" t="s">
        <v>39106</v>
      </c>
      <c r="F7" s="38">
        <v>46002.119513888887</v>
      </c>
      <c r="G7" s="129">
        <f ca="1">IFERROR(NOW()-F7,"")</f>
        <v>1.5683957175933756</v>
      </c>
      <c r="H7" s="38">
        <v>46002.086875000001</v>
      </c>
      <c r="I7" s="37" t="str">
        <f>IFERROR(VLOOKUP(D7,[1]DB!A:F,6,0),"")</f>
        <v>SCECO</v>
      </c>
      <c r="J7" s="37" t="str">
        <f>IFERROR(VLOOKUP(D7,[1]DB!A:G,7,0),"")</f>
        <v>Good</v>
      </c>
      <c r="K7" s="37" t="s">
        <v>39142</v>
      </c>
      <c r="L7" s="37" t="str">
        <f>IFERROR(VLOOKUP(D7,[1]DB!A:I,9,0),"")</f>
        <v>Latis</v>
      </c>
      <c r="M7" s="37"/>
    </row>
    <row r="8" spans="1:13">
      <c r="A8" s="151"/>
      <c r="B8" s="151" t="str">
        <f>IFERROR(VLOOKUP(D8,[1]DB!A:K,11,0),"")</f>
        <v/>
      </c>
      <c r="C8" s="151"/>
      <c r="D8" s="151"/>
      <c r="E8" s="151"/>
      <c r="F8" s="152"/>
      <c r="G8" s="153">
        <f t="shared" ref="G8:G58" ca="1" si="3">IFERROR(NOW()-F8,"")</f>
        <v>46003.68790960648</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46003.68790960648</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46003.68790960648</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46003.68790960648</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46003.68790960648</v>
      </c>
      <c r="H12" s="152"/>
      <c r="I12" s="151"/>
      <c r="J12" s="151"/>
      <c r="K12" s="151"/>
      <c r="L12" s="151"/>
      <c r="M12" s="151"/>
    </row>
    <row r="13" spans="1:13">
      <c r="A13" s="151"/>
      <c r="B13" s="151" t="str">
        <f>IFERROR(VLOOKUP(D13,[1]DB!A:K,11,0),"")</f>
        <v/>
      </c>
      <c r="C13" s="151"/>
      <c r="D13" s="151"/>
      <c r="E13" s="151"/>
      <c r="F13" s="152"/>
      <c r="G13" s="153">
        <f t="shared" ca="1" si="3"/>
        <v>46003.68790960648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46003.68790960648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46003.68790960648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46003.68790960648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46003.68790960648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46003.68790960648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46003.68790960648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46003.68790960648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46003.68790960648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46003.68790960648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46003.68790960648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46003.68790960648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46003.68790960648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46003.68790960648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46003.68790960648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46003.68790960648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46003.68790960648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46003.68790960648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46003.68790960648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46003.68790960648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46003.68790960648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46003.68790960648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46003.68790960648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46003.68790960648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46003.68790960648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46003.68790960648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46003.68790960648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46003.68790960648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46003.68790960648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46003.68790960648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46003.68790960648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46003.68790960648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46003.68790960648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46003.68790960648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46003.68790960648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46003.68790960648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46003.68790960648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46003.68790960648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46003.68790960648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46003.68790960648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46003.68790960648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46003.68790960648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46003.68790960648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46003.68790960648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46003.68790960648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46003.68790960648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46003.68790960648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46003.68790960648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46003.68790960648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46003.68790960648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46003.68790960648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46003.68790960648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46003.68790960648</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39143</v>
      </c>
      <c r="B2" s="114" t="str">
        <f>IFERROR(VLOOKUP(D2,DB!A:K,11,0),"")</f>
        <v>R6</v>
      </c>
      <c r="C2" s="115">
        <v>1</v>
      </c>
      <c r="D2" s="114" t="s">
        <v>35929</v>
      </c>
      <c r="E2" s="136" t="s">
        <v>39106</v>
      </c>
      <c r="F2" s="116">
        <v>46003.469664351855</v>
      </c>
      <c r="G2" s="72">
        <f t="shared" ref="G2:G44" ca="1" si="0">IFERROR(NOW()-F2,"-")</f>
        <v>0.21824525462579913</v>
      </c>
      <c r="H2" s="116">
        <v>46003.463703703703</v>
      </c>
      <c r="I2" s="114" t="str">
        <f>IFERROR(VLOOKUP(D2,DB!A:F,6,0),"")</f>
        <v>SCECO</v>
      </c>
      <c r="J2" s="114" t="str">
        <f>IFERROR(VLOOKUP(D2,DB!A:G,7,0),"")</f>
        <v>Dead</v>
      </c>
      <c r="K2" s="117" t="s">
        <v>39144</v>
      </c>
      <c r="L2" s="131" t="str">
        <f>IFERROR(VLOOKUP(D2,DB!A:I,9,0),"")</f>
        <v>Latis</v>
      </c>
    </row>
    <row r="3" spans="1:16382" ht="31.5" customHeight="1">
      <c r="A3" s="113"/>
      <c r="B3" s="114" t="str">
        <f>IFERROR(VLOOKUP(D3,DB!A:K,11,0),"")</f>
        <v/>
      </c>
      <c r="C3" s="115"/>
      <c r="D3" s="114"/>
      <c r="E3" s="136"/>
      <c r="F3" s="116"/>
      <c r="G3" s="72">
        <f t="shared" ca="1" si="0"/>
        <v>46003.68790960648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46003.68790960648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46003.68790960648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46003.68790960648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46003.68790960648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46003.68790960648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46003.68790960648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46003.68790960648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46003.68790960648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46003.68790960648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46003.68790960648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46003.68790960648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46003.68790960648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46003.68790960648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46003.68790960648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46003.68790960648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46003.68790960648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46003.68790960648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46003.68790960648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46003.68790960648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46003.68790960648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46003.68790960648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46003.68790960648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46003.68790960648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46003.68790960648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46003.68790960648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46003.68790960648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46003.68790960648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46003.68790960648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46003.68790960648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46003.68790960648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46003.68790960648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46003.68790960648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46003.68790960648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46003.68790960648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46003.68790960648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46003.68790960648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46003.68790960648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46003.68790960648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46003.68790960648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46003.68790960648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46003.68790960648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46003.68790960648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46003.68790960648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46003.68790960648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46003.68790960648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46003.68790960648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46003.68790960648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46003.68790960648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46003.68790960648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46003.68790960648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46003.68790960648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46003.68790960648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46003.68790960648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46003.68790960648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46003.68790960648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46003.68790960648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46003.68790960648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46003.68790960648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46003.68790960648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46003.68790960648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46003.68790960648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46003.68790960648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46003.68790960648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46003.68790960648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46003.68790960648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46003.68790960648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46003.68790960648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46003.68790960648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46003.68790960648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46003.68790960648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46003.68790960648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46003.68790960648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46003.68790960648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46003.68790960648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46003.68790960648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46003.68790960648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46003.68790960648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46003.68790960648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46003.68790960648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46003.68790960648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46003.68790960648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46003.68790960648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46003.68790960648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46003.68790960648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46003.68790960648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46003.68790960648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46003.68790960648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46003.68790960648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46003.68790960648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46003.68790960648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46003.68790960648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46003.68790960648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46003.68790960648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46003.68790960648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46003.68790960648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46003.68790960648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46003.68790960648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46003.68790960648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46003.68790960648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46003.68790960648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46003.68790960648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46003.68790960648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46003.68790960648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46003.68790960648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46003.68790960648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46003.68790960648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46003.68790960648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46003.68790960648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46003.68790960648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46003.68790960648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46003.68790960648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46003.68790960648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46003.68790960648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46003.68790960648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46003.68790960648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46003.68790960648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46003.68790960648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46003.68790960648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46003.68790960648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46003.68790960648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46003.68790960648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46003.68790960648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46003.68790960648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46003.68790960648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46003.68790960648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46003.68790960648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46003.68790960648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46003.68790960648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46003.68790960648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46003.68790960648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46003.68790960648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46003.68790960648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46003.68790960648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46003.68790960648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46003.68790960648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46003.68790960648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46003.68790960648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46003.68790960648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46003.68790960648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46003.68790960648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46003.68790960648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46003.68790960648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46003.68790960648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46003.68790960648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46003.68790960648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46003.68790960648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46003.68790960648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46003.68790960648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46003.68790960648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46003.68790960648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46003.68790960648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46003.68790960648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46003.68790960648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46003.68790960648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46003.68790960648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46003.68790960648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46003.68790960648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46003.68790960648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46003.68790960648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46003.68790960648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46003.68790960648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46003.68790960648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46003.68790960648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46003.68790960648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46003.68790960648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46003.68790960648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46003.68790960648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46003.68790960648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46003.68790960648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46003.68790960648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46003.68790960648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46003.68790960648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46003.68790960648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46003.68790960648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46003.68790960648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46003.68790960648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46003.68790960648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46003.68790960648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46003.68790960648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46003.68790960648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46003.68790960648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46003.68790960648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46003.68790960648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46003.68790960648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46003.68790960648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46003.68790960648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46003.68790960648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46003.68790960648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46003.68790960648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46003.68790960648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46003.68790960648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46003.68790960648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46003.68790960648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46003.68790960648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46003.68790960648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46003.68790960648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46003.68790960648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46003.68790960648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46003.68790960648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46003.68790960648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46003.68790960648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46003.68790960648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46003.68790960648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46003.68790960648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46003.68790960648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46003.68790960648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46003.68790960648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46003.68790960648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46003.68790960648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46003.68790960648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46003.68790960648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46003.68790960648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46003.68790960648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46003.68790960648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46003.68790960648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46003.68790960648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46003.68790960648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46003.68790960648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46003.68790960648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46003.68790960648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46003.68790960648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46003.68790960648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46003.68790960648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46003.68790960648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46003.68790960648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46003.68790960648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46003.68790960648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46003.68790960648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46003.68790960648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46003.68790960648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46003.68790960648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46003.68790960648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46003.68790960648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46003.68790960648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46003.68790960648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46003.68790960648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46003.68790960648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46003.68790960648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46003.68790960648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46003.68790960648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46003.68790960648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46003.68790960648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46003.68790960648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46003.68790960648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46003.68790960648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46003.68790960648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46003.68790960648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46003.68790960648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46003.68790960648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46003.68790960648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46003.68790960648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46003.68790960648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46003.68790960648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46003.68790960648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46003.68790960648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46003.68790960648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46003.68790960648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46003.68790960648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46003.68790960648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46003.68790960648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46003.68790960648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46003.68790960648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46003.68790960648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46003.68790960648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46003.68790960648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46003.68790960648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46003.68790960648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46003.68790960648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46003.68790960648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46003.68790960648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46003.68790960648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46003.68790960648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46003.68790960648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46003.68790960648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46003.68790960648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46003.68790960648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46003.68790960648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46003.68790960648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46003.68790960648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46003.68790960648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46003.68790960648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46003.68790960648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46003.68790960648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46003.68790960648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46003.68790960648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46003.68790960648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46003.68790960648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46003.68790960648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46003.68790960648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46003.68790960648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46003.68790960648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46003.68790960648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46003.68790960648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46003.68790960648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46003.68790960648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46003.68790960648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46003.68790960648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46003.68790960648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46003.68790960648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46003.68790960648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46003.68790960648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46003.68790960648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46003.68790960648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46003.68790960648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46003.68790960648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46003.68790960648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46003.68790960648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46003.68790960648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46003.68790960648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46003.68790960648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46003.68790960648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46003.68790960648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46003.68790960648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46003.68790960648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46003.68790960648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46003.68790960648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46003.68790960648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46003.68790960648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46003.68790960648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46003.68790960648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46003.68790960648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46003.68790960648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46003.68790960648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46003.68790960648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46003.68790960648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46003.68790960648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46003.68790960648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46003.68790960648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46003.68790960648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46003.68790960648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46003.68790960648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46003.68790960648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46003.68790960648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46003.68790960648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46003.68790960648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46003.68790960648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46003.68790960648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46003.68790960648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46003.68790960648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46003.68790960648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46003.68790960648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46003.68790960648</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46003.68790960648</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2025-12-12T13:31:41Z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