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234" documentId="13_ncr:1_{F6CB121F-512D-4AA6-A0C1-0FB36C537598}" xr6:coauthVersionLast="47" xr6:coauthVersionMax="47" xr10:uidLastSave="{6995DE77-8A4B-4431-9F64-F58132F449D9}"/>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 i="5"/>
  <c r="G4" i="5"/>
  <c r="I4" i="5"/>
  <c r="J4" i="5"/>
  <c r="L4" i="5"/>
  <c r="L3" i="1"/>
  <c r="L4" i="1"/>
  <c r="L5" i="1"/>
  <c r="L6" i="1"/>
  <c r="L7" i="1"/>
  <c r="L8" i="1"/>
  <c r="L9" i="1"/>
  <c r="L10" i="1"/>
  <c r="L11" i="1"/>
  <c r="L12" i="1"/>
  <c r="L13" i="1"/>
  <c r="L14" i="1"/>
  <c r="L15" i="1"/>
  <c r="L16" i="1"/>
  <c r="L17" i="1"/>
  <c r="L18" i="1"/>
  <c r="L19" i="1"/>
  <c r="L20" i="1"/>
  <c r="L21" i="1"/>
  <c r="J3" i="1"/>
  <c r="J4" i="1"/>
  <c r="J5" i="1"/>
  <c r="J6" i="1"/>
  <c r="J7" i="1"/>
  <c r="J8" i="1"/>
  <c r="J9" i="1"/>
  <c r="J10" i="1"/>
  <c r="J11" i="1"/>
  <c r="J12" i="1"/>
  <c r="J13" i="1"/>
  <c r="J14" i="1"/>
  <c r="J15" i="1"/>
  <c r="J16" i="1"/>
  <c r="J17" i="1"/>
  <c r="J18" i="1"/>
  <c r="J19" i="1"/>
  <c r="J20" i="1"/>
  <c r="J21" i="1"/>
  <c r="I3" i="1"/>
  <c r="I4" i="1"/>
  <c r="I5" i="1"/>
  <c r="I6" i="1"/>
  <c r="I7" i="1"/>
  <c r="I8" i="1"/>
  <c r="I9" i="1"/>
  <c r="I10" i="1"/>
  <c r="I11" i="1"/>
  <c r="I12" i="1"/>
  <c r="I13" i="1"/>
  <c r="I14" i="1"/>
  <c r="I15" i="1"/>
  <c r="I16" i="1"/>
  <c r="I17" i="1"/>
  <c r="I18" i="1"/>
  <c r="I19" i="1"/>
  <c r="I20" i="1"/>
  <c r="I21" i="1"/>
  <c r="G3" i="1"/>
  <c r="G4" i="1"/>
  <c r="G5" i="1"/>
  <c r="G6" i="1"/>
  <c r="G7" i="1"/>
  <c r="G8" i="1"/>
  <c r="G9" i="1"/>
  <c r="G10" i="1"/>
  <c r="G11" i="1"/>
  <c r="G12" i="1"/>
  <c r="G13" i="1"/>
  <c r="G14" i="1"/>
  <c r="G15" i="1"/>
  <c r="G16" i="1"/>
  <c r="G17" i="1"/>
  <c r="G18" i="1"/>
  <c r="G19" i="1"/>
  <c r="G20" i="1"/>
  <c r="G21" i="1"/>
  <c r="B3" i="1"/>
  <c r="B4" i="1"/>
  <c r="B5" i="1"/>
  <c r="B6" i="1"/>
  <c r="B7" i="1"/>
  <c r="B8" i="1"/>
  <c r="B9" i="1"/>
  <c r="B10" i="1"/>
  <c r="B11" i="1"/>
  <c r="B12" i="1"/>
  <c r="B13" i="1"/>
  <c r="B14" i="1"/>
  <c r="B15" i="1"/>
  <c r="B16" i="1"/>
  <c r="B17" i="1"/>
  <c r="B18" i="1"/>
  <c r="B19" i="1"/>
  <c r="B20" i="1"/>
  <c r="B2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<sst xmlns="http://schemas.openxmlformats.org/spreadsheetml/2006/main" count="180304" uniqueCount="39135">
  <si>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</si>
  <si>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</si>
  <si>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</si>
  <si>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</si>
  <si>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</si>
  <si>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</si>
  <si>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</si>
  <si>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</si>
  <si>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</si>
  <si>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</si>
  <si>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</si>
  <si>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</si>
  <si>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</si>
  <si>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</si>
  <si>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</si>
  <si>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</si>
  <si>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</si>
  <si>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</si>
  <si>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</si>
  <si>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</si>
  <si>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</si>
  <si>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</si>
  <si>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</si>
  <si>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</si>
  <si>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</si>
  <si>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</si>
  <si>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</si>
  <si>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</si>
  <si>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</si>
  <si>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</si>
  <si>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</si>
  <si>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</si>
  <si>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</si>
  <si>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</si>
  <si>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</si>
  <si>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</si>
  <si>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</si>
  <si>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</si>
  <si>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</si>
  <si>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</si>
  <si>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</si>
  <si>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</si>
  <si>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</si>
  <si>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</si>
  <si>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</si>
  <si>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</si>
  <si>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</si>
  <si>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</si>
  <si>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</si>
  <si>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</si>
  <si>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</si>
  <si>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</si>
  <si>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</si>
  <si>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</si>
  <si>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</si>
  <si>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</si>
  <si>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</si>
  <si>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</si>
  <si>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</si>
  <si>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</si>
  <si>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</si>
  <si>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</si>
  <si>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</si>
  <si>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</si>
  <si>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</si>
  <si>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</si>
  <si>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</si>
  <si>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</si>
  <si>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</si>
  <si>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</si>
  <si>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</si>
  <si>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</si>
  <si>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</si>
  <si>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</si>
  <si>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</si>
  <si>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</si>
  <si>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</si>
  <si>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</si>
  <si>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</si>
  <si>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</si>
  <si>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</si>
  <si>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</si>
  <si>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</si>
  <si>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</si>
  <si>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</si>
  <si>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</si>
  <si>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</si>
  <si>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</si>
  <si>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</si>
  <si>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</si>
  <si>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</si>
  <si>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</si>
  <si>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</si>
  <si>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</si>
  <si>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</si>
  <si>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</si>
  <si>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</si>
  <si>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</si>
  <si>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</si>
  <si>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</si>
  <si>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</si>
  <si>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</si>
  <si>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</si>
  <si>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</si>
  <si>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</si>
  <si>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</si>
  <si>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</si>
  <si>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</si>
  <si>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</si>
  <si>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</si>
  <si>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</si>
  <si>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</si>
  <si>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</si>
  <si>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</si>
  <si>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</si>
  <si>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</si>
  <si>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</si>
  <si>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</si>
  <si>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</si>
  <si>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</si>
  <si>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</si>
  <si>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</si>
  <si>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</si>
  <si>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</si>
  <si>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</si>
  <si>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</si>
  <si>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</si>
  <si>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</si>
  <si>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</si>
  <si>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</si>
  <si>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</si>
  <si>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</si>
  <si>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</si>
  <si>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</si>
  <si>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</si>
  <si>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</si>
  <si>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</si>
  <si>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</si>
  <si>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</si>
  <si>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</si>
  <si>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</si>
  <si>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</si>
  <si>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</si>
  <si>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</si>
  <si>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</si>
  <si>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</si>
  <si>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</si>
  <si>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</si>
  <si>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</si>
  <si>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</si>
  <si>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</si>
  <si>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</si>
  <si>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</si>
  <si>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</si>
  <si>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</si>
  <si>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</si>
  <si>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</si>
  <si>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</si>
  <si>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</si>
  <si>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</si>
  <si>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</si>
  <si>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</si>
  <si>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</si>
  <si>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</si>
  <si>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</si>
  <si>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</si>
  <si>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</si>
  <si>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</si>
  <si>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</si>
  <si>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</si>
  <si>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</si>
  <si>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</si>
  <si>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</si>
  <si>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</si>
  <si>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</si>
  <si>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</si>
  <si>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</si>
  <si>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</si>
  <si>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</si>
  <si>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</si>
  <si>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</si>
  <si>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</si>
  <si>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</si>
  <si>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</si>
  <si>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</si>
  <si>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</si>
  <si>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</si>
  <si>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</si>
  <si>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</si>
  <si>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</si>
  <si>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</si>
  <si>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</si>
  <si>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</si>
  <si>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</si>
  <si>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</si>
  <si>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</si>
  <si>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</si>
  <si>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</si>
  <si>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</si>
  <si>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</si>
  <si>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</si>
  <si>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</si>
  <si>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</si>
  <si>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</si>
  <si>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</si>
  <si>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</si>
  <si>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</si>
  <si>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</si>
  <si>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</si>
  <si>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</si>
  <si>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</si>
  <si>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</si>
  <si>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</si>
  <si>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</si>
  <si>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</si>
  <si>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</si>
  <si>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</si>
  <si>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</si>
  <si>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</si>
  <si>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</si>
  <si>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</si>
  <si>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</si>
  <si>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</si>
  <si>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</si>
  <si>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</si>
  <si>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</si>
  <si>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</si>
  <si>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</si>
  <si>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</si>
  <si>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</si>
  <si>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</si>
  <si>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</si>
  <si>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</si>
  <si>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</si>
  <si>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</si>
  <si>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</si>
  <si>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</si>
  <si>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</si>
  <si>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</si>
  <si>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</si>
  <si>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</si>
  <si>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</si>
  <si>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</si>
  <si>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</si>
  <si>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</si>
  <si>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</si>
  <si>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</si>
  <si>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</si>
  <si>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</si>
  <si>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</si>
  <si>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</si>
  <si>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</si>
  <si>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</si>
  <si>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</si>
  <si>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</si>
  <si>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</si>
  <si>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</si>
  <si>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</si>
  <si>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</si>
  <si>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</si>
  <si>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</si>
  <si>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</si>
  <si>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</si>
  <si>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</si>
  <si>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</si>
  <si>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</si>
  <si>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</si>
  <si>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</si>
  <si>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</si>
  <si>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</si>
  <si>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</si>
  <si>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</si>
  <si>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</si>
  <si>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</si>
  <si>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</si>
  <si>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</si>
  <si>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</si>
  <si>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</si>
  <si>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</si>
  <si>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</si>
  <si>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</si>
  <si>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</si>
  <si>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</si>
  <si>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</si>
  <si>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</si>
  <si>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</si>
  <si>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</si>
  <si>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</si>
  <si>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</si>
  <si>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</si>
  <si>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</si>
  <si>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</si>
  <si>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</si>
  <si>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</si>
  <si>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</si>
  <si>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</si>
  <si>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</si>
  <si>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</si>
  <si>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</si>
  <si>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</si>
  <si>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</si>
  <si>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</si>
  <si>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</si>
  <si>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</si>
  <si>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</si>
  <si>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</si>
  <si>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</si>
  <si>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</si>
  <si>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</si>
  <si>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</si>
  <si>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</si>
  <si>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</si>
  <si>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</si>
  <si>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</si>
  <si>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</si>
  <si>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</si>
  <si>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</si>
  <si>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</si>
  <si>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</si>
  <si>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</si>
  <si>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</si>
  <si>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</si>
  <si>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</si>
  <si>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</si>
  <si>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</si>
  <si>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</si>
  <si>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</si>
  <si>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</si>
  <si>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</si>
  <si>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</si>
  <si>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</si>
  <si>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</si>
  <si>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</si>
  <si>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</si>
  <si>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</si>
  <si>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</si>
  <si>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</si>
  <si>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</si>
  <si>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</si>
  <si>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</si>
  <si>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</si>
  <si>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</si>
  <si>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</si>
  <si>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</si>
  <si>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</si>
  <si>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</si>
  <si>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</si>
  <si>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</si>
  <si>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</si>
  <si>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</si>
  <si>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</si>
  <si>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</si>
  <si>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</si>
  <si>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</si>
  <si>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</si>
  <si>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</si>
  <si>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</si>
  <si>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</si>
  <si>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</si>
  <si>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</si>
  <si>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</si>
  <si>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</si>
  <si>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</si>
  <si>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</si>
  <si>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</si>
  <si>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</si>
  <si>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</si>
  <si>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</si>
  <si>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</si>
  <si>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</si>
  <si>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</si>
  <si>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</si>
  <si>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</si>
  <si>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</si>
  <si>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</si>
  <si>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</si>
  <si>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</si>
  <si>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</si>
  <si>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</si>
  <si>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</si>
  <si>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</si>
  <si>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</si>
  <si>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</si>
  <si>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</si>
  <si>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</si>
  <si>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</si>
  <si>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</si>
  <si>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</si>
  <si>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</si>
  <si>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</si>
  <si>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</si>
  <si>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</si>
  <si>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</si>
  <si>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</si>
  <si>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</si>
  <si>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</si>
  <si>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</si>
  <si>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</si>
  <si>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</si>
  <si>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</si>
  <si>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</si>
  <si>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</si>
  <si>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</si>
  <si>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</si>
  <si>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</si>
  <si>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</si>
  <si>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</si>
  <si>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</si>
  <si>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</si>
  <si>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</si>
  <si>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</si>
  <si>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</si>
  <si>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</si>
  <si>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</si>
  <si>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</si>
  <si>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</si>
  <si>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</si>
  <si>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</si>
  <si>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</si>
  <si>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</si>
  <si>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</si>
  <si>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</si>
  <si>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</si>
  <si>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</si>
  <si>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</si>
  <si>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</si>
  <si>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</si>
  <si>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</si>
  <si>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</si>
  <si>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</si>
  <si>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</si>
  <si>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</si>
  <si>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</si>
  <si>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</si>
  <si>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</si>
  <si>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</si>
  <si>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</si>
  <si>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</si>
  <si>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</si>
  <si>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</si>
  <si>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</si>
  <si>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</si>
  <si>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</si>
  <si>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</si>
  <si>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</si>
  <si>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</si>
  <si>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</si>
  <si>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</si>
  <si>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</si>
  <si>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</si>
  <si>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</si>
  <si>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</si>
  <si>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</si>
  <si>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</si>
  <si>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</si>
  <si>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</si>
  <si>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</si>
  <si>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</si>
  <si>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</si>
  <si>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</si>
  <si>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</si>
  <si>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</si>
  <si>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</si>
  <si>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</si>
  <si>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</si>
  <si>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</si>
  <si>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</si>
  <si>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</si>
  <si>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</si>
  <si>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</si>
  <si>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</si>
  <si>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</si>
  <si>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</si>
  <si>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</si>
  <si>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</si>
  <si>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</si>
  <si>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</si>
  <si>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</si>
  <si>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</si>
  <si>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</si>
  <si>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</si>
  <si>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</si>
  <si>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</si>
  <si>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</si>
  <si>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</si>
  <si>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</si>
  <si>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</si>
  <si>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</si>
  <si>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</si>
  <si>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</si>
  <si>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</si>
  <si>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</si>
  <si>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</si>
  <si>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</si>
  <si>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</si>
  <si>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</si>
  <si>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</si>
  <si>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</si>
  <si>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</si>
  <si>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</si>
  <si>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</si>
  <si>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</si>
  <si>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</si>
  <si>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</si>
  <si>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</si>
  <si>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</si>
  <si>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</si>
  <si>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</si>
  <si>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</si>
  <si>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</si>
  <si>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</si>
  <si>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</si>
  <si>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</si>
  <si>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</si>
  <si>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</si>
  <si>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</si>
  <si>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</si>
  <si>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</si>
  <si>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</si>
  <si>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</si>
  <si>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</si>
  <si>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</si>
  <si>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</si>
  <si>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</si>
  <si>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</si>
  <si>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</si>
  <si>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</si>
  <si>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</si>
  <si>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</si>
  <si>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</si>
  <si>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</si>
  <si>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</si>
  <si>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</si>
  <si>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</si>
  <si>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</si>
  <si>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</si>
  <si>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</si>
  <si>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</si>
  <si>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</si>
  <si>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</si>
  <si>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</si>
  <si>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</si>
  <si>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</si>
  <si>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</si>
  <si>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</si>
  <si>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</si>
  <si>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</si>
  <si>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</si>
  <si>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</si>
  <si>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</si>
  <si>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</si>
  <si>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</si>
  <si>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</si>
  <si>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</si>
  <si>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</si>
  <si>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</si>
  <si>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</si>
  <si>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</si>
  <si>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</si>
  <si>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</si>
  <si>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</si>
  <si>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</si>
  <si>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</si>
  <si>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</si>
  <si>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</si>
  <si>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</si>
  <si>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</si>
  <si>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</si>
  <si>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</si>
  <si>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</si>
  <si>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</si>
  <si>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</si>
  <si>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</si>
  <si>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</si>
  <si>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</si>
  <si>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</si>
  <si>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</si>
  <si>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</si>
  <si>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</si>
  <si>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</si>
  <si>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</si>
  <si>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</si>
  <si>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</si>
  <si>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</si>
  <si>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</si>
  <si>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</si>
  <si>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</si>
  <si>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</si>
  <si>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</si>
  <si>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</si>
  <si>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</si>
  <si>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</si>
  <si>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</si>
  <si>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</si>
  <si>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</si>
  <si>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</si>
  <si>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</si>
  <si>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</si>
  <si>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</si>
  <si>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</si>
  <si>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</si>
  <si>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</si>
  <si>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</si>
  <si>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</si>
  <si>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</si>
  <si>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</si>
  <si>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</si>
  <si>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</si>
  <si>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</si>
  <si>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</si>
  <si>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</si>
  <si>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</si>
  <si>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</si>
  <si>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</si>
  <si>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</si>
  <si>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</si>
  <si>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</si>
  <si>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</si>
  <si>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</si>
  <si>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</si>
  <si>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</si>
  <si>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</si>
  <si>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</si>
  <si>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</si>
  <si>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</si>
  <si>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</si>
  <si>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</si>
  <si>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</si>
  <si>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</si>
  <si>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</si>
  <si>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</si>
  <si>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</si>
  <si>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</si>
  <si>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</si>
  <si>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</si>
  <si>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</si>
  <si>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</si>
  <si>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</si>
  <si>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</si>
  <si>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</si>
  <si>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</si>
  <si>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</si>
  <si>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</si>
  <si>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</si>
  <si>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</si>
  <si>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</si>
  <si>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</si>
  <si>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</si>
  <si>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</si>
  <si>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</si>
  <si>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</si>
  <si>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</si>
  <si>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</si>
  <si>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</si>
  <si>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</si>
  <si>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</si>
  <si>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</si>
  <si>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</si>
  <si>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</si>
  <si>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</si>
  <si>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</si>
  <si>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</si>
  <si>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</si>
  <si>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</si>
  <si>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</si>
  <si>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</si>
  <si>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</si>
  <si>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</si>
  <si>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</si>
  <si>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</si>
  <si>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</si>
  <si>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</si>
  <si>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</si>
  <si>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</si>
  <si>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</si>
  <si>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</si>
  <si>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</si>
  <si>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</si>
  <si>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</si>
  <si>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</si>
  <si>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</si>
  <si>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</si>
  <si>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</si>
  <si>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</si>
  <si>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</si>
  <si>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</si>
  <si>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</si>
  <si>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</si>
  <si>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</si>
  <si>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</si>
  <si>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</si>
  <si>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</si>
  <si>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</si>
  <si>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</si>
  <si>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</si>
  <si>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</si>
  <si>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</si>
  <si>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</si>
  <si>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</si>
  <si>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</si>
  <si>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</si>
  <si>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</si>
  <si>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</si>
  <si>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</si>
  <si>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</si>
  <si>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</si>
  <si>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</si>
  <si>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</si>
  <si>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</si>
  <si>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</si>
  <si>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</si>
  <si>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</si>
  <si>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</si>
  <si>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</si>
  <si>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</si>
  <si>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</si>
  <si>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</si>
  <si>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</si>
  <si>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</si>
  <si>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</si>
  <si>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</si>
  <si>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</si>
  <si>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</si>
  <si>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</si>
  <si>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</si>
  <si>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</si>
  <si>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</si>
  <si>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</si>
  <si>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</si>
  <si>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</si>
  <si>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</si>
  <si>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</si>
  <si>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</si>
  <si>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</si>
  <si>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</si>
  <si>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</si>
  <si>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</si>
  <si>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</si>
  <si>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</si>
  <si>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</si>
  <si>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</si>
  <si>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</si>
  <si>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</si>
  <si>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</si>
  <si>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</si>
  <si>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</si>
  <si>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</si>
  <si>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</si>
  <si>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</si>
  <si>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</si>
  <si>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</si>
  <si>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</si>
  <si>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</si>
  <si>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</si>
  <si>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</si>
  <si>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</si>
  <si>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</si>
  <si>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</si>
  <si>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</si>
  <si>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</si>
  <si>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</si>
  <si>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</si>
  <si>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</si>
  <si>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</si>
  <si>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</si>
  <si>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</si>
  <si>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</si>
  <si>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</si>
  <si>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</si>
  <si>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</si>
  <si>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</si>
  <si>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</si>
  <si>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</si>
  <si>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</si>
  <si>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</si>
  <si>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</si>
  <si>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</si>
  <si>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</si>
  <si>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</si>
  <si>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</si>
  <si>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</si>
  <si>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</si>
  <si>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</si>
  <si>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</si>
  <si>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</si>
  <si>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</si>
  <si>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</si>
  <si>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</si>
  <si>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</si>
  <si>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</si>
  <si>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</si>
  <si>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</si>
  <si>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</si>
  <si>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</si>
  <si>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</si>
  <si>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</si>
  <si>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</si>
  <si>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</si>
  <si>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</si>
  <si>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</si>
  <si>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</si>
  <si>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</si>
  <si>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</si>
  <si>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</si>
  <si>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</si>
  <si>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</si>
  <si>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</si>
  <si>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</si>
  <si>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</si>
  <si>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</si>
  <si>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</si>
  <si>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</si>
  <si>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</si>
  <si>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</si>
  <si>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</si>
  <si>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</si>
  <si>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</si>
  <si>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</si>
  <si>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</si>
  <si>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</si>
  <si>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</si>
  <si>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</si>
  <si>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</si>
  <si>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</si>
  <si>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</si>
  <si>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</si>
  <si>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</si>
  <si>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</si>
  <si>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</si>
  <si>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</si>
  <si>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</si>
  <si>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</si>
  <si>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</si>
  <si>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</si>
  <si>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</si>
  <si>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</si>
  <si>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</si>
  <si>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</si>
  <si>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</si>
  <si>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</si>
  <si>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</si>
  <si>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</si>
  <si>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</si>
  <si>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</si>
  <si>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</si>
  <si>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</si>
  <si>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</si>
  <si>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</si>
  <si>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</si>
  <si>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</si>
  <si>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</si>
  <si>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</si>
  <si>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</si>
  <si>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</si>
  <si>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</si>
  <si>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</si>
  <si>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</si>
  <si>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</si>
  <si>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</si>
  <si>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</si>
  <si>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</si>
  <si>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</si>
  <si>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</si>
  <si>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</si>
  <si>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</si>
  <si>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</si>
  <si>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</si>
  <si>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</si>
  <si>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</si>
  <si>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</si>
  <si>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</si>
  <si>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</si>
  <si>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</si>
  <si>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</si>
  <si>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</si>
  <si>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</si>
  <si>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</si>
  <si>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</si>
  <si>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</si>
  <si>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</si>
  <si>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</si>
  <si>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</si>
  <si>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</si>
  <si>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</si>
  <si>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</si>
  <si>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</si>
  <si>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</si>
  <si>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</si>
  <si>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</si>
  <si>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</si>
  <si>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</si>
  <si>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</si>
  <si>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</si>
  <si>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</si>
  <si>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</si>
  <si>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</si>
  <si>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</si>
  <si>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</si>
  <si>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</si>
  <si>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</si>
  <si>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</si>
  <si>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</si>
  <si>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</si>
  <si>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</si>
  <si>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</si>
  <si>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</si>
  <si>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</si>
  <si>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</si>
  <si>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</si>
  <si>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</si>
  <si>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</si>
  <si>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</si>
  <si>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</si>
  <si>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</si>
  <si>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</si>
  <si>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</si>
  <si>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</si>
  <si>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</si>
  <si>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</si>
  <si>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</si>
  <si>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</si>
  <si>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</si>
  <si>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</si>
  <si>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</si>
  <si>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</si>
  <si>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</si>
  <si>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</si>
  <si>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</si>
  <si>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</si>
  <si>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</si>
  <si>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</si>
  <si>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</si>
  <si>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</si>
  <si>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</si>
  <si>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</si>
  <si>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</si>
  <si>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</si>
  <si>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</si>
  <si>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</si>
  <si>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</si>
  <si>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</si>
  <si>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</si>
  <si>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</si>
  <si>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</si>
  <si>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</si>
  <si>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</si>
  <si>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</si>
  <si>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</si>
  <si>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</si>
  <si>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</si>
  <si>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</si>
  <si>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</si>
  <si>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</si>
  <si>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</si>
  <si>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</si>
  <si>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</si>
  <si>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</si>
  <si>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</si>
  <si>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</si>
  <si>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</si>
  <si>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</si>
  <si>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</si>
  <si>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</si>
  <si>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</si>
  <si>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</si>
  <si>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</si>
  <si>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</si>
  <si>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</si>
  <si>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</si>
  <si>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</si>
  <si>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</si>
  <si>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</si>
  <si>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</si>
  <si>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</si>
  <si>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</si>
  <si>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</si>
  <si>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</si>
  <si>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</si>
  <si>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</si>
  <si>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</si>
  <si>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</si>
  <si>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</si>
  <si>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</si>
  <si>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</si>
  <si>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</si>
  <si>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</si>
  <si>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</si>
  <si>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</si>
  <si>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</si>
  <si>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</si>
  <si>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</si>
  <si>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</si>
  <si>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</si>
  <si>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</si>
  <si>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</si>
  <si>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</si>
  <si>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</si>
  <si>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</si>
  <si>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</si>
  <si>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</si>
  <si>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</si>
  <si>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</si>
  <si>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</si>
  <si>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</si>
  <si>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</si>
  <si>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</si>
  <si>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</si>
  <si>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</si>
  <si>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</si>
  <si>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</si>
  <si>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</si>
  <si>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</si>
  <si>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</si>
  <si>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</si>
  <si>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</si>
  <si>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</si>
  <si>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</si>
  <si>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</si>
  <si>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</si>
  <si>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</si>
  <si>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</si>
  <si>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</si>
  <si>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</si>
  <si>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</si>
  <si>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</si>
  <si>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</si>
  <si>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</si>
  <si>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</si>
  <si>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</si>
  <si>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</si>
  <si>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</si>
  <si>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</si>
  <si>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</si>
  <si>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</si>
  <si>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</si>
  <si>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</si>
  <si>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</si>
  <si>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</si>
  <si>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</si>
  <si>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</si>
  <si>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</si>
  <si>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</si>
  <si>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</si>
  <si>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</si>
  <si>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</si>
  <si>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</si>
  <si>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</si>
  <si>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</si>
  <si>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</si>
  <si>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</si>
  <si>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</si>
  <si>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</si>
  <si>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</si>
  <si>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</si>
  <si>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</si>
  <si>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</si>
  <si>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</si>
  <si>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</si>
  <si>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</si>
  <si>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</si>
  <si>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</si>
  <si>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</si>
  <si>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</si>
  <si>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</si>
  <si>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</si>
  <si>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</si>
  <si>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</si>
  <si>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</si>
  <si>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</si>
  <si>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</si>
  <si>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</si>
  <si>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</si>
  <si>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</si>
  <si>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</si>
  <si>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</si>
  <si>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</si>
  <si>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</si>
  <si>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</si>
  <si>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</si>
  <si>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</si>
  <si>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</si>
  <si>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</si>
  <si>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</si>
  <si>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</si>
  <si>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</si>
  <si>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</si>
  <si>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</si>
  <si>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</si>
  <si>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</si>
  <si>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</si>
  <si>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</si>
  <si>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</si>
  <si>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</si>
  <si>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</si>
  <si>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</si>
  <si>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</si>
  <si>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</si>
  <si>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</si>
  <si>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</si>
  <si>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</si>
  <si>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</si>
  <si>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</si>
  <si>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</si>
  <si>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</si>
  <si>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</si>
  <si>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</si>
  <si>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</si>
  <si>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</si>
  <si>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</si>
  <si>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</si>
  <si>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</si>
  <si>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</si>
  <si>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</si>
  <si>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</si>
  <si>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</si>
  <si>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</si>
  <si>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</si>
  <si>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</si>
  <si>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</si>
  <si>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</si>
  <si>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</si>
  <si>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</si>
  <si>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</si>
  <si>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</si>
  <si>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</si>
  <si>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</si>
  <si>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</si>
  <si>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</si>
  <si>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</si>
  <si>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</si>
  <si>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</si>
  <si>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</si>
  <si>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</si>
  <si>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</si>
  <si>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</si>
  <si>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</si>
  <si>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</si>
  <si>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</si>
  <si>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</si>
  <si>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</si>
  <si>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</si>
  <si>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</si>
  <si>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</si>
  <si>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</si>
  <si>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</si>
  <si>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</si>
  <si>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</si>
  <si>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</si>
  <si>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</si>
  <si>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</si>
  <si>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</si>
  <si>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</si>
  <si>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</si>
  <si>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</si>
  <si>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</si>
  <si>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</si>
  <si>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</si>
  <si>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</si>
  <si>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</si>
  <si>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</si>
  <si>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</si>
  <si>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</si>
  <si>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</si>
  <si>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</si>
  <si>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</si>
  <si>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</si>
  <si>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</si>
  <si>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</si>
  <si>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</si>
  <si>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</si>
  <si>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</si>
  <si>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</si>
  <si>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</si>
  <si>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</si>
  <si>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</si>
  <si>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</si>
  <si>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</si>
  <si>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</si>
  <si>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</si>
  <si>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</si>
  <si>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</si>
  <si>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</si>
  <si>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</si>
  <si>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</si>
  <si>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</si>
  <si>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</si>
  <si>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</si>
  <si>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</si>
  <si>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</si>
  <si>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</si>
  <si>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</si>
  <si>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</si>
  <si>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</si>
  <si>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</si>
  <si>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</si>
  <si>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</si>
  <si>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</si>
  <si>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</si>
  <si>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</si>
  <si>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</si>
  <si>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</si>
  <si>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</si>
  <si>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</si>
  <si>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</si>
  <si>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</si>
  <si>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</si>
  <si>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</si>
  <si>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</si>
  <si>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</si>
  <si>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</si>
  <si>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</si>
  <si>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</si>
  <si>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</si>
  <si>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</si>
  <si>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</si>
  <si>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</si>
  <si>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</si>
  <si>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</si>
  <si>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</si>
  <si>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</si>
  <si>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</si>
  <si>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</si>
  <si>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</si>
  <si>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</si>
  <si>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</si>
  <si>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</si>
  <si>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</si>
  <si>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</si>
  <si>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</si>
  <si>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</si>
  <si>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</si>
  <si>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</si>
  <si>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</si>
  <si>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</si>
  <si>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</si>
  <si>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</si>
  <si>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</si>
  <si>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</si>
  <si>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</si>
  <si>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</si>
  <si>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</si>
  <si>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</si>
  <si>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</si>
  <si>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</si>
  <si>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</si>
  <si>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</si>
  <si>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</si>
  <si>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</si>
  <si>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</si>
  <si>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</si>
  <si>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</si>
  <si>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</si>
  <si>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</si>
  <si>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</si>
  <si>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</si>
  <si>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</si>
  <si>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</si>
  <si>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</si>
  <si>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</si>
  <si>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</si>
  <si>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</si>
  <si>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</si>
  <si>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</si>
  <si>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</si>
  <si>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</si>
  <si>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</si>
  <si>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</si>
  <si>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</si>
  <si>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</si>
  <si>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</si>
  <si>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</si>
  <si>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</si>
  <si>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</si>
  <si>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</si>
  <si>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</si>
  <si>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</si>
  <si>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</si>
  <si>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</si>
  <si>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</si>
  <si>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</si>
  <si>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</si>
  <si>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</si>
  <si>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</si>
  <si>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</si>
  <si>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</si>
  <si>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</si>
  <si>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</si>
  <si>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</si>
  <si>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</si>
  <si>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</si>
  <si>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</si>
  <si>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</si>
  <si>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</si>
  <si>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</si>
  <si>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</si>
  <si>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</si>
  <si>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</si>
  <si>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</si>
  <si>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</si>
  <si>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</si>
  <si>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</si>
  <si>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</si>
  <si>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</si>
  <si>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</si>
  <si>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</si>
  <si>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</si>
  <si>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</si>
  <si>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</si>
  <si>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</si>
  <si>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</si>
  <si>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</si>
  <si>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</si>
  <si>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</si>
  <si>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</si>
  <si>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</si>
  <si>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</si>
  <si>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</si>
  <si>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</si>
  <si>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</si>
  <si>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</si>
  <si>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</si>
  <si>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</si>
  <si>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</si>
  <si>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</si>
  <si>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</si>
  <si>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</si>
  <si>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</si>
  <si>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</si>
  <si>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</si>
  <si>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</si>
  <si>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</si>
  <si>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</si>
  <si>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</si>
  <si>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</si>
  <si>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</si>
  <si>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</si>
  <si>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</si>
  <si>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</si>
  <si>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</si>
  <si>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</si>
  <si>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</si>
  <si>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</si>
  <si>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</si>
  <si>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</si>
  <si>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</si>
  <si>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</si>
  <si>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</si>
  <si>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</si>
  <si>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</si>
  <si>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</si>
  <si>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</si>
  <si>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</si>
  <si>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</si>
  <si>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</si>
  <si>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</si>
  <si>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</si>
  <si>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</si>
  <si>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</si>
  <si>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</si>
  <si>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</si>
  <si>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</si>
  <si>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</si>
  <si>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</si>
  <si>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</si>
  <si>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</si>
  <si>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</si>
  <si>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</si>
  <si>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</si>
  <si>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</si>
  <si>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</si>
  <si>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</si>
  <si>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</si>
  <si>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</si>
  <si>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</si>
  <si>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</si>
  <si>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</si>
  <si>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</si>
  <si>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</si>
  <si>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</si>
  <si>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</si>
  <si>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</si>
  <si>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</si>
  <si>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</si>
  <si>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</si>
  <si>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</si>
  <si>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</si>
  <si>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</si>
  <si>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</si>
  <si>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</si>
  <si>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</si>
  <si>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</si>
  <si>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</si>
  <si>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</si>
  <si>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</si>
  <si>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</si>
  <si>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</si>
  <si>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</si>
  <si>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</si>
  <si>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</si>
  <si>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</si>
  <si>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</si>
  <si>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</si>
  <si>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</si>
  <si>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</si>
  <si>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</si>
  <si>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</si>
  <si>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</si>
  <si>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</si>
  <si>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</si>
  <si>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</si>
  <si>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</si>
  <si>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</si>
  <si>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</si>
  <si>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</si>
  <si>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</si>
  <si>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</si>
  <si>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</si>
  <si>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</si>
  <si>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</si>
  <si>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</si>
  <si>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</si>
  <si>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</si>
  <si>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</si>
  <si>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</si>
  <si>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</si>
  <si>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</si>
  <si>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</si>
  <si>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</si>
  <si>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</si>
  <si>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</si>
  <si>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</si>
  <si>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</si>
  <si>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</si>
  <si>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</si>
  <si>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</si>
  <si>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</si>
  <si>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</si>
  <si>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</si>
  <si>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</si>
  <si>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</si>
  <si>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</si>
  <si>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</si>
  <si>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</si>
  <si>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</si>
  <si>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</si>
  <si>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</si>
  <si>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</si>
  <si>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</si>
  <si>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</si>
  <si>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</si>
  <si>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</si>
  <si>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</si>
  <si>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</si>
  <si>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</si>
  <si>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</si>
  <si>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</si>
  <si>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</si>
  <si>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</si>
  <si>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</si>
  <si>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</si>
  <si>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</si>
  <si>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</si>
  <si>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</si>
  <si>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</si>
  <si>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</si>
  <si>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</si>
  <si>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</si>
  <si>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</si>
  <si>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</si>
  <si>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</si>
  <si>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</si>
  <si>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</si>
  <si>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</si>
  <si>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</si>
  <si>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</si>
  <si>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</si>
  <si>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</si>
  <si>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</si>
  <si>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</si>
  <si>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</si>
  <si>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</si>
  <si>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</si>
  <si>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</si>
  <si>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</si>
  <si>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</si>
  <si>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</si>
  <si>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</si>
  <si>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</si>
  <si>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</si>
  <si>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</si>
  <si>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</si>
  <si>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</si>
  <si>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</si>
  <si>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</si>
  <si>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</si>
  <si>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</si>
  <si>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</si>
  <si>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</si>
  <si>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</si>
  <si>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</si>
  <si>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</si>
  <si>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</si>
  <si>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</si>
  <si>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</si>
  <si>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</si>
  <si>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</si>
  <si>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</si>
  <si>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</si>
  <si>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</si>
  <si>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</si>
  <si>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</si>
  <si>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</si>
  <si>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</si>
  <si>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</si>
  <si>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</si>
  <si>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</si>
  <si>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</si>
  <si>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</si>
  <si>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</si>
  <si>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</si>
  <si>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</si>
  <si>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</si>
  <si>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</si>
  <si>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</si>
  <si>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</si>
  <si>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</si>
  <si>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</si>
  <si>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</si>
  <si>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</si>
  <si>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</si>
  <si>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</si>
  <si>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</si>
  <si>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</si>
  <si>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</si>
  <si>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</si>
  <si>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</si>
  <si>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</si>
  <si>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</si>
  <si>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</si>
  <si>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</si>
  <si>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</si>
  <si>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</si>
  <si>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</si>
  <si>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</si>
  <si>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</si>
  <si>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</si>
  <si>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</si>
  <si>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</si>
  <si>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</si>
  <si>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</si>
  <si>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</si>
  <si>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</si>
  <si>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</si>
  <si>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</si>
  <si>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</si>
  <si>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</si>
  <si>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</si>
  <si>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</si>
  <si>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</si>
  <si>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</si>
  <si>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</si>
  <si>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</si>
  <si>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</si>
  <si>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</si>
  <si>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</si>
  <si>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</si>
  <si>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</si>
  <si>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</si>
  <si>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</si>
  <si>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</si>
  <si>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</si>
  <si>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</si>
  <si>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</si>
  <si>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</si>
  <si>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</si>
  <si>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</si>
  <si>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</si>
  <si>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</si>
  <si>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</si>
  <si>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</si>
  <si>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</si>
  <si>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</si>
  <si>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</si>
  <si>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</si>
  <si>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</si>
  <si>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</si>
  <si>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</si>
  <si>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</si>
  <si>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</si>
  <si>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</si>
  <si>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</si>
  <si>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</si>
  <si>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</si>
  <si>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</si>
  <si>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</si>
  <si>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</si>
  <si>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</si>
  <si>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</si>
  <si>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</si>
  <si>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</si>
  <si>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</si>
  <si>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</si>
  <si>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</si>
  <si>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</si>
  <si>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</si>
  <si>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</si>
  <si>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</si>
  <si>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</si>
  <si>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</si>
  <si>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</si>
  <si>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</si>
  <si>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</si>
  <si>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</si>
  <si>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</si>
  <si>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</si>
  <si>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</si>
  <si>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</si>
  <si>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</si>
  <si>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</si>
  <si>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</si>
  <si>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</si>
  <si>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</si>
  <si>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</si>
  <si>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</si>
  <si>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</si>
  <si>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</si>
  <si>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</si>
  <si>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</si>
  <si>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</si>
  <si>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</si>
  <si>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</si>
  <si>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</si>
  <si>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</si>
  <si>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</si>
  <si>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</si>
  <si>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</si>
  <si>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</si>
  <si>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</si>
  <si>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</si>
  <si>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</si>
  <si>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</si>
  <si>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</si>
  <si>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</si>
  <si>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</si>
  <si>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</si>
  <si>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</si>
  <si>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</si>
  <si>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</si>
  <si>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</si>
  <si>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</si>
  <si>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</si>
  <si>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</si>
  <si>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</si>
  <si>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</si>
  <si>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</si>
  <si>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</si>
  <si>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</si>
  <si>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</si>
  <si>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</si>
  <si>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</si>
  <si>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</si>
  <si>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</si>
  <si>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</si>
  <si>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</si>
  <si>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</si>
  <si>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</si>
  <si>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</si>
  <si>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</si>
  <si>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</si>
  <si>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</si>
  <si>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</si>
  <si>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</si>
  <si>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</si>
  <si>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</si>
  <si>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</si>
  <si>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</si>
  <si>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</si>
  <si>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</si>
  <si>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</si>
  <si>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</si>
  <si>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</si>
  <si>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</si>
  <si>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</si>
  <si>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</si>
  <si>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</si>
  <si>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</si>
  <si>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</si>
  <si>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</si>
  <si>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</si>
  <si>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</si>
  <si>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</si>
  <si>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</si>
  <si>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</si>
  <si>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</si>
  <si>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</si>
  <si>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</si>
  <si>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</si>
  <si>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</si>
  <si>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</si>
  <si>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</si>
  <si>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</si>
  <si>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</si>
  <si>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</si>
  <si>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</si>
  <si>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</si>
  <si>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</si>
  <si>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</si>
  <si>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</si>
  <si>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</si>
  <si>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</si>
  <si>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</si>
  <si>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</si>
  <si>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</si>
  <si>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</si>
  <si>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</si>
  <si>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</si>
  <si>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</si>
  <si>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</si>
  <si>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</si>
  <si>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</si>
  <si>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</si>
  <si>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</si>
  <si>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</si>
  <si>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</si>
  <si>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</si>
  <si>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</si>
  <si>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</si>
  <si>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</si>
  <si>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</si>
  <si>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</si>
  <si>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</si>
  <si>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</si>
  <si>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</si>
  <si>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</si>
  <si>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</si>
  <si>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</si>
  <si>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</si>
  <si>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</si>
  <si>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</si>
  <si>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</si>
  <si>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</si>
  <si>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</si>
  <si>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</si>
  <si>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</si>
  <si>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</si>
  <si>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</si>
  <si>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</si>
  <si>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</si>
  <si>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</si>
  <si>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</si>
  <si>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</si>
  <si>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</si>
  <si>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</si>
  <si>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</si>
  <si>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</si>
  <si>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</si>
  <si>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</si>
  <si>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</si>
  <si>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</si>
  <si>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</si>
  <si>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</si>
  <si>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</si>
  <si>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</si>
  <si>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</si>
  <si>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</si>
  <si>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</si>
  <si>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</si>
  <si>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</si>
  <si>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</si>
  <si>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</si>
  <si>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</si>
  <si>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</si>
  <si>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</si>
  <si>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</si>
  <si>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</si>
  <si>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</si>
  <si>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</si>
  <si>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</si>
  <si>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</si>
  <si>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</si>
  <si>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</si>
  <si>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</si>
  <si>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</si>
  <si>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</si>
  <si>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</si>
  <si>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</si>
  <si>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</si>
  <si>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</si>
  <si>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</si>
  <si>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</si>
  <si>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</si>
  <si>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</si>
  <si>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</si>
  <si>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</si>
  <si>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</si>
  <si>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</si>
  <si>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</si>
  <si>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</si>
  <si>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</si>
  <si>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</si>
  <si>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</si>
  <si>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</si>
  <si>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</si>
  <si>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</si>
  <si>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</si>
  <si>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</si>
  <si>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</si>
  <si>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</si>
  <si>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</si>
  <si>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</si>
  <si>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</si>
  <si>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</si>
  <si>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</si>
  <si>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</si>
  <si>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</si>
  <si>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</si>
  <si>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</si>
  <si>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</si>
  <si>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</si>
  <si>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</si>
  <si>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</si>
  <si>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</si>
  <si>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</si>
  <si>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</si>
  <si>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</si>
  <si>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</si>
  <si>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</si>
  <si>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</si>
  <si>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</si>
  <si>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</si>
  <si>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</si>
  <si>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</si>
  <si>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</si>
  <si>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</si>
  <si>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</si>
  <si>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</si>
  <si>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</si>
  <si>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</si>
  <si>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</si>
  <si>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</si>
  <si>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</si>
  <si>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</si>
  <si>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</si>
  <si>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</si>
  <si>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</si>
  <si>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</si>
  <si>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</si>
  <si>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</si>
  <si>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</si>
  <si>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</si>
  <si>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</si>
  <si>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</si>
  <si>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</si>
  <si>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</si>
  <si>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</si>
  <si>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</si>
  <si>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</si>
  <si>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</si>
  <si>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</si>
  <si>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</si>
  <si>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</si>
  <si>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</si>
  <si>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</si>
  <si>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</si>
  <si>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</si>
  <si>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</si>
  <si>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</si>
  <si>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</si>
  <si>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</si>
  <si>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</si>
  <si>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</si>
  <si>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</si>
  <si>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</si>
  <si>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</si>
  <si>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</si>
  <si>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</si>
  <si>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</si>
  <si>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</si>
  <si>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</si>
  <si>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</si>
  <si>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</si>
  <si>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</si>
  <si>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</si>
  <si>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</si>
  <si>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</si>
  <si>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</si>
  <si>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</si>
  <si>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</si>
  <si>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</si>
  <si>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</si>
  <si>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</si>
  <si>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</si>
  <si>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</si>
  <si>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</si>
  <si>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</si>
  <si>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</si>
  <si>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</si>
  <si>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</si>
  <si>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</si>
  <si>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</si>
  <si>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</si>
  <si>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</si>
  <si>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</si>
  <si>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</si>
  <si>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</si>
  <si>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</si>
  <si>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</si>
  <si>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</si>
  <si>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</si>
  <si>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</si>
  <si>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</si>
  <si>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</si>
  <si>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</si>
  <si>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</si>
  <si>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</si>
  <si>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</si>
  <si>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</si>
  <si>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</si>
  <si>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</si>
  <si>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</si>
  <si>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</si>
  <si>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</si>
  <si>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</si>
  <si>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</si>
  <si>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</si>
  <si>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</si>
  <si>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</si>
  <si>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</si>
  <si>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</si>
  <si>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</si>
  <si>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</si>
  <si>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</si>
  <si>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</si>
  <si>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</si>
  <si>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</si>
  <si>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</si>
  <si>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</si>
  <si>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</si>
  <si>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</si>
  <si>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</si>
  <si>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</si>
  <si>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</si>
  <si>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</si>
  <si>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</si>
  <si>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</si>
  <si>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</si>
  <si>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</si>
  <si>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</si>
  <si>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</si>
  <si>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</si>
  <si>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</si>
  <si>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</si>
  <si>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</si>
  <si>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</si>
  <si>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</si>
  <si>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</si>
  <si>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</si>
  <si>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</si>
  <si>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</si>
  <si>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</si>
  <si>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</si>
  <si>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</si>
  <si>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</si>
  <si>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</si>
  <si>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</si>
  <si>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</si>
  <si>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</si>
  <si>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</si>
  <si>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</si>
  <si>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</si>
  <si>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</si>
  <si>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</si>
  <si>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</si>
  <si>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</si>
  <si>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</si>
  <si>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</si>
  <si>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</si>
  <si>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</si>
  <si>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</si>
  <si>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</si>
  <si>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</si>
  <si>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</si>
  <si>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</si>
  <si>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</si>
  <si>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</si>
  <si>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</si>
  <si>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</si>
  <si>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</si>
  <si>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</si>
  <si>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</si>
  <si>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</si>
  <si>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</si>
  <si>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</si>
  <si>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</si>
  <si>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</si>
  <si>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</si>
  <si>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</si>
  <si>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</si>
  <si>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</si>
  <si>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</si>
  <si>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</si>
  <si>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</si>
  <si>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</si>
  <si>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</si>
  <si>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</si>
  <si>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</si>
  <si>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</si>
  <si>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</si>
  <si>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</si>
  <si>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</si>
  <si>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</si>
  <si>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</si>
  <si>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</si>
  <si>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</si>
  <si>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</si>
  <si>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</si>
  <si>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</si>
  <si>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</si>
  <si>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</si>
  <si>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</si>
  <si>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</si>
  <si>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</si>
  <si>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</si>
  <si>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</si>
  <si>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</si>
  <si>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</si>
  <si>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</si>
  <si>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</si>
  <si>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</si>
  <si>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</si>
  <si>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</si>
  <si>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</si>
  <si>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</si>
  <si>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</si>
  <si>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</si>
  <si>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</si>
  <si>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</si>
  <si>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</si>
  <si>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</si>
  <si>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</si>
  <si>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</si>
  <si>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</si>
  <si>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</si>
  <si>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</si>
  <si>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</si>
  <si>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</si>
  <si>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</si>
  <si>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</si>
  <si>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</si>
  <si>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</si>
  <si>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</si>
  <si>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</si>
  <si>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</si>
  <si>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</si>
  <si>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</si>
  <si>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</si>
  <si>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</si>
  <si>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</si>
  <si>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</si>
  <si>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</si>
  <si>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</si>
  <si>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</si>
  <si>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</si>
  <si>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</si>
  <si>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</si>
  <si>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</si>
  <si>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</si>
  <si>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</si>
  <si>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</si>
  <si>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</si>
  <si>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</si>
  <si>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</si>
  <si>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</si>
  <si>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</si>
  <si>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</si>
  <si>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</si>
  <si>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</si>
  <si>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</si>
  <si>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</si>
  <si>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</si>
  <si>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</si>
  <si>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</si>
  <si>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</si>
  <si>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</si>
  <si>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</si>
  <si>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</si>
  <si>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</si>
  <si>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</si>
  <si>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</si>
  <si>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</si>
  <si>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</si>
  <si>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</si>
  <si>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</si>
  <si>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</si>
  <si>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</si>
  <si>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</si>
  <si>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</si>
  <si>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</si>
  <si>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</si>
  <si>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</si>
  <si>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</si>
  <si>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</si>
  <si>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</si>
  <si>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</si>
  <si>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</si>
  <si>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</si>
  <si>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</si>
  <si>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</si>
  <si>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</si>
  <si>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</si>
  <si>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</si>
  <si>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</si>
  <si>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</si>
  <si>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</si>
  <si>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</si>
  <si>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</si>
  <si>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</si>
  <si>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</si>
  <si>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</si>
  <si>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</si>
  <si>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</si>
  <si>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</si>
  <si>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</si>
  <si>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</si>
  <si>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</si>
  <si>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</si>
  <si>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</si>
  <si>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</si>
  <si>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</si>
  <si>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</si>
  <si>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</si>
  <si>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</si>
  <si>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</si>
  <si>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</si>
  <si>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</si>
  <si>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</si>
  <si>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</si>
  <si>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</si>
  <si>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</si>
  <si>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</si>
  <si>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</si>
  <si>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</si>
  <si>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</si>
  <si>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</si>
  <si>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</si>
  <si>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</si>
  <si>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</si>
  <si>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</si>
  <si>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</si>
  <si>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</si>
  <si>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</si>
  <si>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</si>
  <si>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</si>
  <si>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</si>
  <si>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</si>
  <si>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</si>
  <si>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</si>
  <si>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</si>
  <si>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</si>
  <si>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</si>
  <si>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</si>
  <si>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</si>
  <si>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</si>
  <si>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</si>
  <si>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</si>
  <si>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</si>
  <si>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</si>
  <si>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</si>
  <si>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</si>
  <si>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</si>
  <si>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</si>
  <si>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</si>
  <si>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</si>
  <si>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</si>
  <si>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</si>
  <si>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</si>
  <si>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</si>
  <si>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</si>
  <si>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</si>
  <si>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</si>
  <si>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</si>
  <si>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</si>
  <si>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</si>
  <si>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</si>
  <si>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</si>
  <si>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</si>
  <si>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</si>
  <si>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</si>
  <si>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</si>
  <si>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</si>
  <si>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</si>
  <si>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</si>
  <si>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</si>
  <si>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</si>
  <si>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</si>
  <si>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</si>
  <si>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</si>
  <si>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</si>
  <si>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</si>
  <si>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</si>
  <si>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</si>
  <si>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</si>
  <si>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</si>
  <si>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</si>
  <si>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</si>
  <si>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</si>
  <si>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</si>
  <si>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</si>
  <si>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</si>
  <si>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</si>
  <si>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</si>
  <si>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</si>
  <si>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</si>
  <si>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</si>
  <si>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</si>
  <si>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</si>
  <si>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</si>
  <si>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</si>
  <si>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</si>
  <si>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</si>
  <si>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</si>
  <si>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</si>
  <si>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</si>
  <si>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</si>
  <si>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</si>
  <si>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</si>
  <si>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</si>
  <si>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</si>
  <si>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</si>
  <si>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</si>
  <si>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</si>
  <si>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</si>
  <si>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</si>
  <si>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</si>
  <si>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</si>
  <si>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</si>
  <si>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</si>
  <si>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</si>
  <si>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</si>
  <si>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</si>
  <si>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</si>
  <si>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</si>
  <si>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</si>
  <si>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</si>
  <si>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</si>
  <si>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</si>
  <si>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</si>
  <si>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</si>
  <si>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</si>
  <si>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</si>
  <si>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</si>
  <si>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</si>
  <si>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</si>
  <si>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</si>
  <si>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</si>
  <si>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</si>
  <si>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</si>
  <si>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</si>
  <si>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</si>
  <si>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</si>
  <si>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</si>
  <si>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</si>
  <si>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</si>
  <si>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</si>
  <si>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</si>
  <si>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</si>
  <si>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</si>
  <si>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</si>
  <si>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</si>
  <si>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</si>
  <si>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</si>
  <si>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</si>
  <si>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</si>
  <si>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</si>
  <si>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</si>
  <si>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</si>
  <si>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</si>
  <si>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</si>
  <si>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</si>
  <si>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</si>
  <si>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</si>
  <si>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</si>
  <si>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</si>
  <si>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</si>
  <si>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</si>
  <si>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</si>
  <si>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</si>
  <si>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</si>
  <si>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</si>
  <si>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</si>
  <si>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</si>
  <si>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</si>
  <si>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</si>
  <si>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</si>
  <si>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</si>
  <si>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</si>
  <si>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</si>
  <si>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</si>
  <si>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</si>
  <si>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</si>
  <si>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</si>
  <si>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</si>
  <si>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</si>
  <si>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</si>
  <si>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</si>
  <si>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</si>
  <si>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</si>
  <si>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</si>
  <si>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</si>
  <si>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</si>
  <si>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</si>
  <si>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</si>
  <si>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</si>
  <si>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</si>
  <si>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</si>
  <si>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</si>
  <si>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</si>
  <si>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</si>
  <si>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</si>
  <si>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</si>
  <si>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</si>
  <si>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</si>
  <si>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</si>
  <si>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</si>
  <si>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</si>
  <si>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</si>
  <si>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</si>
  <si>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</si>
  <si>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</si>
  <si>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</si>
  <si>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</si>
  <si>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</si>
  <si>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</si>
  <si>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</si>
  <si>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</si>
  <si>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</si>
  <si>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</si>
  <si>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</si>
  <si>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</si>
  <si>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</si>
  <si>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</si>
  <si>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</si>
  <si>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</si>
  <si>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</si>
  <si>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</si>
  <si>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</si>
  <si>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</si>
  <si>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</si>
  <si>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</si>
  <si>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</si>
  <si>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</si>
  <si>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</si>
  <si>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</si>
  <si>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</si>
  <si>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</si>
  <si>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</si>
  <si>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</si>
  <si>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</si>
  <si>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</si>
  <si>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</si>
  <si>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</si>
  <si>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</si>
  <si>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</si>
  <si>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</si>
  <si>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</si>
  <si>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</si>
  <si>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</si>
  <si>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</si>
  <si>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</si>
  <si>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</si>
  <si>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</si>
  <si>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</si>
  <si>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</si>
  <si>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</si>
  <si>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</si>
  <si>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</si>
  <si>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</si>
  <si>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</si>
  <si>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</si>
  <si>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</si>
  <si>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</si>
  <si>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</si>
  <si>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</si>
  <si>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</si>
  <si>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</si>
  <si>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</si>
  <si>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</si>
  <si>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</si>
  <si>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</si>
  <si>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</si>
  <si>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</si>
  <si>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</si>
  <si>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</si>
  <si>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</si>
  <si>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</si>
  <si>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</si>
  <si>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</si>
  <si>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</si>
  <si>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</si>
  <si>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</si>
  <si>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</si>
  <si>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</si>
  <si>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</si>
  <si>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</si>
  <si>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</si>
  <si>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</si>
  <si>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</si>
  <si>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</si>
  <si>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</si>
  <si>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</si>
  <si>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</si>
  <si>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</si>
  <si>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</si>
  <si>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</si>
  <si>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</si>
  <si>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</si>
  <si>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</si>
  <si>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</si>
  <si>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</si>
  <si>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</si>
  <si>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</si>
  <si>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</si>
  <si>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</si>
  <si>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</si>
  <si>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</si>
  <si>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</si>
  <si>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</si>
  <si>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</si>
  <si>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</si>
  <si>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</si>
  <si>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</si>
  <si>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</si>
  <si>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</si>
  <si>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</si>
  <si>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</si>
  <si>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</si>
  <si>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</si>
  <si>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</si>
  <si>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</si>
  <si>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</si>
  <si>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</si>
  <si>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</si>
  <si>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</si>
  <si>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</si>
  <si>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</si>
  <si>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</si>
  <si>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</si>
  <si>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</si>
  <si>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</si>
  <si>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</si>
  <si>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</si>
  <si>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</si>
  <si>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</si>
  <si>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</si>
  <si>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</si>
  <si>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</si>
  <si>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</si>
  <si>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</si>
  <si>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</si>
  <si>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</si>
  <si>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</si>
  <si>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</si>
  <si>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</si>
  <si>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</si>
  <si>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</si>
  <si>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</si>
  <si>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</si>
  <si>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</si>
  <si>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</si>
  <si>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</si>
  <si>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</si>
  <si>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</si>
  <si>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</si>
  <si>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</si>
  <si>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</si>
  <si>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</si>
  <si>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</si>
  <si>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</si>
  <si>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</si>
  <si>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</si>
  <si>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</si>
  <si>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</si>
  <si>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</si>
  <si>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</si>
  <si>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</si>
  <si>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</si>
  <si>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</si>
  <si>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</si>
  <si>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</si>
  <si>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</si>
  <si>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</si>
  <si>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</si>
  <si>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</si>
  <si>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</si>
  <si>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</si>
  <si>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</si>
  <si>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</si>
  <si>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</si>
  <si>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</si>
  <si>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</si>
  <si>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</si>
  <si>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</si>
  <si>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</si>
  <si>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</si>
  <si>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</si>
  <si>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</si>
  <si>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</si>
  <si>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</si>
  <si>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</si>
  <si>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</si>
  <si>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</si>
  <si>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</si>
  <si>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</si>
  <si>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</si>
  <si>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</si>
  <si>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</si>
  <si>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</si>
  <si>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</si>
  <si>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</si>
  <si>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</si>
  <si>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</si>
  <si>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</si>
  <si>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</si>
  <si>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</si>
  <si>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</si>
  <si>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</si>
  <si>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</si>
  <si>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</si>
  <si>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</si>
  <si>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</si>
  <si>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</si>
  <si>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</si>
  <si>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</si>
  <si>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</si>
  <si>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</si>
  <si>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</si>
  <si>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</si>
  <si>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</si>
  <si>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</si>
  <si>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</si>
  <si>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</si>
  <si>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</si>
  <si>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</si>
  <si>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</si>
  <si>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</si>
  <si>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</si>
  <si>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</si>
  <si>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</si>
  <si>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</si>
  <si>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</si>
  <si>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</si>
  <si>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</si>
  <si>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</si>
  <si>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</si>
  <si>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</si>
  <si>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</si>
  <si>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</si>
  <si>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</si>
  <si>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</si>
  <si>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</si>
  <si>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</si>
  <si>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</si>
  <si>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</si>
  <si>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</si>
  <si>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</si>
  <si>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</si>
  <si>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</si>
  <si>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</si>
  <si>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</si>
  <si>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</si>
  <si>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</si>
  <si>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</si>
  <si>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</si>
  <si>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</si>
  <si>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</si>
  <si>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</si>
  <si>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</si>
  <si>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</si>
  <si>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</si>
  <si>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</si>
  <si>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</si>
  <si>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</si>
  <si>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</si>
  <si>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</si>
  <si>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</si>
  <si>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</si>
  <si>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</si>
  <si>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</si>
  <si>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</si>
  <si>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</si>
  <si>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</si>
  <si>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</si>
  <si>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</si>
  <si>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</si>
  <si>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</si>
  <si>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</si>
  <si>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</si>
  <si>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</si>
  <si>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</si>
  <si>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</si>
  <si>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</si>
  <si>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</si>
  <si>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</si>
  <si>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</si>
  <si>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</si>
  <si>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</si>
  <si>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</si>
  <si>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</si>
  <si>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</si>
  <si>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</si>
  <si>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</si>
  <si>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</si>
  <si>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</si>
  <si>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</si>
  <si>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</si>
  <si>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</si>
  <si>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</si>
  <si>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</si>
  <si>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</si>
  <si>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</si>
  <si>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</si>
  <si>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</si>
  <si>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</si>
  <si>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</si>
  <si>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</si>
  <si>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</si>
  <si>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</si>
  <si>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</si>
  <si>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</si>
  <si>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</si>
  <si>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</si>
  <si>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</si>
  <si>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</si>
  <si>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</si>
  <si>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</si>
  <si>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</si>
  <si>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</si>
  <si>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</si>
  <si>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</si>
  <si>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</si>
  <si>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</si>
  <si>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</si>
  <si>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</si>
  <si>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</si>
  <si>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</si>
  <si>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</si>
  <si>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</si>
  <si>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</si>
  <si>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</si>
  <si>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</si>
  <si>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</si>
  <si>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</si>
  <si>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</si>
  <si>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</si>
  <si>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</si>
  <si>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</si>
  <si>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</si>
  <si>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</si>
  <si>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</si>
  <si>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</si>
  <si>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</si>
  <si>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</si>
  <si>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</si>
  <si>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</si>
  <si>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</si>
  <si>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</si>
  <si>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</si>
  <si>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</si>
  <si>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</si>
  <si>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</si>
  <si>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</si>
  <si>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</si>
  <si>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</si>
  <si>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</si>
  <si>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</si>
  <si>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</si>
  <si>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</si>
  <si>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</si>
  <si>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</si>
  <si>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</si>
  <si>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</si>
  <si>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</si>
  <si>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</si>
  <si>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</si>
  <si>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</si>
  <si>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</si>
  <si>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</si>
  <si>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</si>
  <si>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</si>
  <si>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</si>
  <si>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</si>
  <si>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</si>
  <si>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</si>
  <si>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</si>
  <si>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</si>
  <si>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</si>
  <si>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</si>
  <si>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</si>
  <si>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</si>
  <si>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</si>
  <si>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</si>
  <si>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</si>
  <si>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</si>
  <si>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</si>
  <si>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</si>
  <si>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</si>
  <si>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</si>
  <si>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</si>
  <si>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</si>
  <si>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</si>
  <si>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</si>
  <si>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</si>
  <si>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</si>
  <si>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</si>
  <si>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</si>
  <si>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</si>
  <si>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</si>
  <si>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</si>
  <si>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</si>
  <si>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</si>
  <si>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</si>
  <si>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</si>
  <si>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</si>
  <si>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</si>
  <si>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</si>
  <si>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</si>
  <si>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</si>
  <si>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</si>
  <si>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</si>
  <si>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</si>
  <si>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</si>
  <si>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</si>
  <si>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</si>
  <si>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</si>
  <si>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</si>
  <si>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</si>
  <si>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</si>
  <si>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</si>
  <si>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</si>
  <si>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</si>
  <si>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</si>
  <si>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</si>
  <si>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</si>
  <si>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</si>
  <si>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</si>
  <si>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</si>
  <si>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</si>
  <si>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</si>
  <si>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</si>
  <si>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</si>
  <si>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</si>
  <si>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</si>
  <si>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</si>
  <si>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</si>
  <si>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</si>
  <si>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</si>
  <si>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</si>
  <si>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</si>
  <si>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</si>
  <si>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</si>
  <si>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</si>
  <si>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</si>
  <si>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</si>
  <si>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</si>
  <si>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</si>
  <si>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</si>
  <si>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</si>
  <si>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</si>
  <si>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</si>
  <si>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</si>
  <si>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</si>
  <si>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</si>
  <si>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</si>
  <si>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</si>
  <si>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</si>
  <si>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</si>
  <si>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</si>
  <si>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</si>
  <si>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</si>
  <si>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</si>
  <si>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</si>
  <si>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</si>
  <si>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</si>
  <si>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</si>
  <si>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</si>
  <si>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</si>
  <si>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</si>
  <si>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</si>
  <si>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</si>
  <si>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</si>
  <si>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</si>
  <si>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</si>
  <si>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</si>
  <si>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</si>
  <si>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</si>
  <si>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</si>
  <si>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</si>
  <si>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</si>
  <si>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</si>
  <si>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</si>
  <si>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</si>
  <si>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</si>
  <si>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</si>
  <si>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</si>
  <si>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</si>
  <si>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</si>
  <si>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</si>
  <si>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</si>
  <si>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</si>
  <si>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</si>
  <si>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</si>
  <si>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</si>
  <si>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</si>
  <si>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</si>
  <si>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</si>
  <si>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</si>
  <si>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</si>
  <si>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</si>
  <si>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</si>
  <si>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</si>
  <si>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</si>
  <si>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</si>
  <si>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</si>
  <si>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</si>
  <si>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</si>
  <si>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</si>
  <si>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</si>
  <si>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</si>
  <si>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</si>
  <si>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</si>
  <si>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</si>
  <si>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</si>
  <si>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</si>
  <si>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</si>
  <si>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</si>
  <si>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</si>
  <si>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</si>
  <si>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</si>
  <si>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</si>
  <si>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</si>
  <si>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</si>
  <si>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</si>
  <si>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</si>
  <si>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</si>
  <si>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</si>
  <si>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</si>
  <si>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</si>
  <si>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</si>
  <si>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</si>
  <si>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</si>
  <si>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</si>
  <si>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</si>
  <si>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</si>
  <si>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</si>
  <si>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</si>
  <si>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</si>
  <si>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</si>
  <si>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</si>
  <si>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</si>
  <si>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</si>
  <si>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</si>
  <si>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</si>
  <si>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</si>
  <si>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</si>
  <si>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</si>
  <si>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</si>
  <si>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</si>
  <si>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</si>
  <si>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</si>
  <si>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</si>
  <si>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</si>
  <si>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</si>
  <si>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</si>
  <si>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</si>
  <si>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</si>
  <si>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</si>
  <si>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</si>
  <si>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</si>
  <si>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</si>
  <si>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</si>
  <si>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</si>
  <si>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</si>
  <si>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</si>
  <si>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</si>
  <si>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</si>
  <si>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</si>
  <si>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</si>
  <si>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</si>
  <si>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</si>
  <si>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</si>
  <si>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</si>
  <si>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</si>
  <si>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</si>
  <si>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</si>
  <si>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</si>
  <si>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</si>
  <si>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</si>
  <si>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</si>
  <si>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</si>
  <si>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</si>
  <si>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</si>
  <si>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</si>
  <si>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</si>
  <si>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</si>
  <si>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</si>
  <si>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</si>
  <si>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</si>
  <si>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</si>
  <si>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</si>
  <si>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</si>
  <si>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</si>
  <si>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</si>
  <si>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</si>
  <si>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</si>
  <si>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</si>
  <si>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</si>
  <si>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</si>
  <si>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</si>
  <si>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</si>
  <si>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</si>
  <si>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</si>
  <si>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</si>
  <si>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</si>
  <si>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</si>
  <si>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</si>
  <si>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</si>
  <si>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</si>
  <si>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</si>
  <si>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</si>
  <si>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</si>
  <si>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</si>
  <si>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</si>
  <si>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</si>
  <si>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</si>
  <si>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</si>
  <si>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</si>
  <si>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</si>
  <si>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</si>
  <si>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</si>
  <si>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</si>
  <si>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</si>
  <si>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</si>
  <si>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</si>
  <si>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</si>
  <si>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</si>
  <si>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</si>
  <si>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</si>
  <si>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</si>
  <si>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</si>
  <si>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</si>
  <si>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</si>
  <si>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</si>
  <si>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</si>
  <si>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</si>
  <si>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</si>
  <si>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</si>
  <si>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</si>
  <si>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</si>
  <si>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</si>
  <si>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</si>
  <si>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</si>
  <si>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</si>
  <si>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</si>
  <si>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</si>
  <si>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</si>
  <si>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</si>
  <si>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</si>
  <si>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</si>
  <si>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</si>
  <si>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</si>
  <si>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</si>
  <si>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</si>
  <si>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</si>
  <si>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</si>
  <si>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</si>
  <si>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</si>
  <si>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</si>
  <si>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</si>
  <si>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</si>
  <si>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</si>
  <si>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</si>
  <si>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</si>
  <si>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</si>
  <si>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</si>
  <si>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</si>
  <si>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</si>
  <si>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</si>
  <si>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</si>
  <si>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</si>
  <si>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</si>
  <si>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</si>
  <si>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</si>
  <si>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</si>
  <si>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</si>
  <si>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</si>
  <si>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</si>
  <si>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</si>
  <si>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</si>
  <si>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</si>
  <si>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</si>
  <si>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</si>
  <si>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</si>
  <si>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</si>
  <si>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</si>
  <si>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</si>
  <si>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</si>
  <si>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</si>
  <si>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</si>
  <si>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</si>
  <si>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</si>
  <si>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</si>
  <si>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</si>
  <si>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</si>
  <si>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</si>
  <si>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</si>
  <si>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</si>
  <si>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</si>
  <si>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</si>
  <si>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</si>
  <si>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</si>
  <si>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</si>
  <si>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</si>
  <si>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</si>
  <si>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</si>
  <si>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</si>
  <si>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</si>
  <si>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</si>
  <si>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</si>
  <si>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</si>
  <si>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</si>
  <si>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</si>
  <si>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</si>
  <si>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</si>
  <si>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</si>
  <si>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</si>
  <si>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</si>
  <si>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</si>
  <si>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</si>
  <si>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</si>
  <si>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</si>
  <si>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</si>
  <si>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</si>
  <si>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</si>
  <si>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</si>
  <si>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</si>
  <si>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</si>
  <si>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</si>
  <si>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</si>
  <si>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</si>
  <si>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</si>
  <si>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</si>
  <si>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</si>
  <si>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</si>
  <si>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</si>
  <si>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</si>
  <si>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</si>
  <si>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</si>
  <si>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</si>
  <si>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</si>
  <si>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</si>
  <si>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</si>
  <si>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</si>
  <si>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</si>
  <si>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</si>
  <si>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</si>
  <si>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</si>
  <si>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</si>
  <si>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</si>
  <si>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</si>
  <si>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</si>
  <si>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</si>
  <si>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</si>
  <si>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</si>
  <si>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</si>
  <si>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</si>
  <si>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</si>
  <si>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</si>
  <si>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</si>
  <si>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</si>
  <si>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</si>
  <si>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</si>
  <si>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</si>
  <si>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</si>
  <si>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</si>
  <si>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</si>
  <si>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</si>
  <si>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</si>
  <si>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</si>
  <si>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</si>
  <si>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</si>
  <si>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</si>
  <si>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</si>
  <si>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</si>
  <si>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</si>
  <si>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</si>
  <si>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</si>
  <si>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</si>
  <si>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</si>
  <si>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</si>
  <si>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</si>
  <si>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</si>
  <si>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</si>
  <si>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</si>
  <si>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</si>
  <si>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</si>
  <si>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</si>
  <si>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</si>
  <si>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</si>
  <si>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</si>
  <si>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</si>
  <si>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</si>
  <si>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</si>
  <si>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</si>
  <si>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</si>
  <si>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</si>
  <si>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</si>
  <si>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</si>
  <si>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</si>
  <si>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</si>
  <si>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</si>
  <si>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</si>
  <si>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</si>
  <si>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</si>
  <si>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</si>
  <si>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</si>
  <si>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</si>
  <si>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</si>
  <si>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</si>
  <si>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</si>
  <si>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</si>
  <si>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</si>
  <si>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</si>
  <si>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</si>
  <si>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</si>
  <si>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</si>
  <si>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</si>
  <si>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</si>
  <si>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</si>
  <si>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</si>
  <si>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</si>
  <si>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</si>
  <si>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</si>
  <si>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</si>
  <si>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</si>
  <si>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</si>
  <si>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</si>
  <si>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</si>
  <si>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</si>
  <si>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</si>
  <si>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</si>
  <si>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</si>
  <si>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</si>
  <si>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</si>
  <si>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</si>
  <si>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</si>
  <si>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</si>
  <si>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</si>
  <si>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</si>
  <si>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</si>
  <si>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</si>
  <si>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</si>
  <si>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</si>
  <si>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</si>
  <si>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</si>
  <si>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</si>
  <si>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</si>
  <si>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</si>
  <si>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</si>
  <si>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</si>
  <si>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</si>
  <si>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</si>
  <si>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</si>
  <si>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</si>
  <si>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</si>
  <si>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</si>
  <si>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</si>
  <si>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</si>
  <si>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</si>
  <si>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</si>
  <si>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</si>
  <si>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</si>
  <si>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</si>
  <si>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</si>
  <si>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</si>
  <si>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</si>
  <si>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</si>
  <si>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</si>
  <si>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</si>
  <si>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</si>
  <si>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</si>
  <si>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</si>
  <si>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</si>
  <si>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</si>
  <si>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</si>
  <si>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</si>
  <si>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</si>
  <si>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</si>
  <si>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</si>
  <si>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</si>
  <si>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</si>
  <si>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</si>
  <si>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</si>
  <si>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</si>
  <si>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</si>
  <si>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</si>
  <si>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</si>
  <si>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</si>
  <si>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</si>
  <si>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</si>
  <si>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</si>
  <si>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</si>
  <si>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</si>
  <si>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</si>
  <si>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</si>
  <si>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</si>
  <si>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</si>
  <si>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</si>
  <si>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</si>
  <si>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</si>
  <si>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</si>
  <si>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</si>
  <si>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</si>
  <si>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</si>
  <si>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</si>
  <si>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</si>
  <si>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</si>
  <si>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</si>
  <si>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</si>
  <si>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</si>
  <si>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</si>
  <si>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</si>
  <si>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</si>
  <si>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</si>
  <si>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</si>
  <si>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</si>
  <si>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</si>
  <si>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</si>
  <si>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</si>
  <si>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</si>
  <si>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</si>
  <si>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</si>
  <si>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</si>
  <si>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</si>
  <si>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</si>
  <si>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</si>
  <si>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</si>
  <si>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</si>
  <si>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</si>
  <si>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</si>
  <si>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</si>
  <si>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</si>
  <si>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</si>
  <si>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</si>
  <si>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</si>
  <si>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</si>
  <si>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</si>
  <si>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</si>
  <si>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</si>
  <si>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</si>
  <si>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</si>
  <si>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</si>
  <si>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</si>
  <si>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</si>
  <si>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</si>
  <si>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</si>
  <si>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</si>
  <si>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</si>
  <si>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</si>
  <si>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</si>
  <si>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</si>
  <si>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</si>
  <si>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</si>
  <si>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</si>
  <si>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</si>
  <si>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</si>
  <si>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</si>
  <si>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</si>
  <si>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</si>
  <si>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</si>
  <si>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</si>
  <si>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</si>
  <si>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</si>
  <si>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</si>
  <si>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</si>
  <si>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</si>
  <si>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</si>
  <si>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</si>
  <si>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</si>
  <si>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</si>
  <si>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</si>
  <si>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</si>
  <si>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</si>
  <si>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</si>
  <si>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</si>
  <si>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</si>
  <si>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</si>
  <si>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</si>
  <si>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</si>
  <si>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</si>
  <si>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</si>
  <si>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</si>
  <si>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</si>
  <si>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</si>
  <si>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</si>
  <si>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</si>
  <si>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</si>
  <si>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</si>
  <si>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</si>
  <si>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</si>
  <si>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</si>
  <si>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</si>
  <si>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</si>
  <si>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</si>
  <si>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</si>
  <si>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</si>
  <si>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</si>
  <si>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</si>
  <si>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</si>
  <si>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</si>
  <si>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</si>
  <si>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</si>
  <si>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</si>
  <si>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</si>
  <si>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</si>
  <si>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</si>
  <si>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</si>
  <si>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</si>
  <si>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</si>
  <si>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</si>
  <si>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</si>
  <si>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</si>
  <si>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</si>
  <si>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</si>
  <si>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</si>
  <si>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</si>
  <si>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</si>
  <si>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</si>
  <si>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</si>
  <si>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</si>
  <si>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</si>
  <si>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</si>
  <si>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</si>
  <si>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</si>
  <si>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</si>
  <si>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</si>
  <si>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</si>
  <si>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</si>
  <si>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</si>
  <si>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</si>
  <si>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</si>
  <si>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</si>
  <si>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</si>
  <si>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</si>
  <si>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</si>
  <si>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</si>
  <si>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</si>
  <si>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</si>
  <si>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</si>
  <si>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</si>
  <si>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</si>
  <si>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</si>
  <si>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</si>
  <si>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</si>
  <si>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</si>
  <si>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</si>
  <si>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</si>
  <si>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</si>
  <si>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</si>
  <si>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</si>
  <si>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</si>
  <si>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</si>
  <si>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</si>
  <si>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</si>
  <si>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</si>
  <si>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</si>
  <si>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</si>
  <si>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</si>
  <si>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</si>
  <si>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</si>
  <si>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</si>
  <si>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</si>
  <si>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</si>
  <si>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</si>
  <si>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</si>
  <si>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</si>
  <si>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</si>
  <si>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</si>
  <si>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</si>
  <si>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</si>
  <si>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</si>
  <si>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</si>
  <si>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</si>
  <si>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</si>
  <si>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</si>
  <si>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</si>
  <si>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</si>
  <si>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</si>
  <si>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</si>
  <si>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</si>
  <si>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</si>
  <si>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</si>
  <si>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</si>
  <si>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</si>
  <si>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</si>
  <si>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</si>
  <si>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</si>
  <si>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</si>
  <si>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</si>
  <si>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</si>
  <si>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</si>
  <si>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</si>
  <si>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</si>
  <si>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</si>
  <si>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</si>
  <si>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</si>
  <si>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</si>
  <si>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</si>
  <si>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</si>
  <si>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</si>
  <si>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</si>
  <si>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</si>
  <si>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</si>
  <si>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</si>
  <si>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</si>
  <si>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</si>
  <si>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</si>
  <si>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</si>
  <si>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</si>
  <si>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</si>
  <si>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</si>
  <si>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</si>
  <si>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</si>
  <si>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</si>
  <si>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</si>
  <si>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</si>
  <si>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</si>
  <si>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</si>
  <si>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</si>
  <si>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</si>
  <si>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</si>
  <si>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</si>
  <si>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</si>
  <si>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</si>
  <si>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</si>
  <si>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</si>
  <si>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</si>
  <si>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</si>
  <si>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</si>
  <si>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</si>
  <si>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</si>
  <si>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</si>
  <si>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</si>
  <si>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</si>
  <si>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</si>
  <si>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</si>
  <si>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</si>
  <si>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</si>
  <si>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</si>
  <si>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</si>
  <si>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</si>
  <si>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</si>
  <si>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</si>
  <si>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</si>
  <si>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</si>
  <si>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</si>
  <si>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</si>
  <si>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</si>
  <si>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</si>
  <si>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</si>
  <si>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</si>
  <si>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</si>
  <si>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</si>
  <si>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</si>
  <si>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</si>
  <si>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</si>
  <si>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</si>
  <si>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</si>
  <si>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</si>
  <si>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</si>
  <si>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</si>
  <si>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</si>
  <si>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</si>
  <si>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</si>
  <si>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</si>
  <si>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</si>
  <si>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</si>
  <si>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</si>
  <si>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</si>
  <si>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</si>
  <si>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</si>
  <si>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</si>
  <si>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</si>
  <si>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</si>
  <si>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</si>
  <si>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</si>
  <si>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</si>
  <si>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</si>
  <si>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</si>
  <si>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</si>
  <si>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</si>
  <si>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</si>
  <si>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</si>
  <si>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</si>
  <si>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</si>
  <si>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</si>
  <si>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</si>
  <si>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</si>
  <si>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</si>
  <si>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</si>
  <si>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</si>
  <si>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</si>
  <si>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</si>
  <si>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</si>
  <si>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</si>
  <si>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</si>
  <si>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</si>
  <si>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</si>
  <si>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</si>
  <si>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</si>
  <si>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</si>
  <si>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</si>
  <si>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</si>
  <si>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</si>
  <si>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</si>
  <si>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</si>
  <si>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</si>
  <si>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</si>
  <si>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</si>
  <si>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</si>
  <si>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</si>
  <si>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</si>
  <si>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</si>
  <si>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</si>
  <si>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</si>
  <si>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</si>
  <si>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</si>
  <si>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</si>
  <si>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</si>
  <si>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</si>
  <si>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</si>
  <si>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</si>
  <si>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</si>
  <si>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</si>
  <si>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</si>
  <si>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</si>
  <si>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</si>
  <si>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</si>
  <si>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</si>
  <si>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</si>
  <si>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</si>
  <si>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</si>
  <si>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</si>
  <si>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</si>
  <si>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</si>
  <si>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</si>
  <si>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</si>
  <si>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</si>
  <si>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</si>
  <si>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</si>
  <si>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</si>
  <si>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</si>
  <si>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</si>
  <si>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</si>
  <si>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</si>
  <si>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</si>
  <si>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</si>
  <si>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</si>
  <si>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</si>
  <si>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</si>
  <si>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</si>
  <si>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</si>
  <si>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</si>
  <si>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</si>
  <si>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</si>
  <si>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</si>
  <si>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</si>
  <si>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</si>
  <si>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</si>
  <si>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</si>
  <si>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</si>
  <si>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</si>
  <si>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</si>
  <si>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</si>
  <si>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</si>
  <si>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</si>
  <si>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</si>
  <si>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</si>
  <si>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</si>
  <si>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</si>
  <si>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</si>
  <si>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</si>
  <si>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</si>
  <si>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</si>
  <si>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</si>
  <si>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</si>
  <si>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</si>
  <si>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</si>
  <si>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</si>
  <si>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</si>
  <si>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</si>
  <si>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</si>
  <si>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</si>
  <si>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</si>
  <si>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</si>
  <si>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</si>
  <si>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</si>
  <si>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</si>
  <si>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</si>
  <si>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</si>
  <si>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</si>
  <si>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</si>
  <si>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</si>
  <si>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</si>
  <si>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</si>
  <si>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</si>
  <si>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</si>
  <si>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</si>
  <si>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</si>
  <si>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</si>
  <si>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</si>
  <si>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</si>
  <si>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</si>
  <si>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</si>
  <si>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</si>
  <si>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</si>
  <si>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</si>
  <si>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</si>
  <si>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</si>
  <si>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</si>
  <si>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</si>
  <si>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</si>
  <si>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</si>
  <si>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</si>
  <si>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</si>
  <si>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</si>
  <si>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</si>
  <si>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</si>
  <si>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</si>
  <si>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</si>
  <si>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</si>
  <si>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</si>
  <si>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</si>
  <si>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</si>
  <si>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</si>
  <si>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</si>
  <si>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</si>
  <si>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</si>
  <si>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</si>
  <si>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</si>
  <si>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</si>
  <si>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</si>
  <si>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</si>
  <si>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</si>
  <si>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</si>
  <si>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</si>
  <si>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</si>
  <si>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</si>
  <si>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</si>
  <si>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</si>
  <si>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</si>
  <si>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</si>
  <si>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</si>
  <si>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</si>
  <si>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</si>
  <si>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</si>
  <si>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</si>
  <si>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</si>
  <si>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</si>
  <si>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</si>
  <si>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</si>
  <si>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</si>
  <si>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</si>
  <si>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</si>
  <si>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</si>
  <si>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</si>
  <si>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</si>
  <si>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</si>
  <si>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</si>
  <si>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</si>
  <si>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</si>
  <si>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</si>
  <si>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</si>
  <si>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</si>
  <si>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</si>
  <si>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</si>
  <si>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</si>
  <si>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</si>
  <si>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</si>
  <si>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</si>
  <si>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</si>
  <si>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</si>
  <si>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</si>
  <si>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</si>
  <si>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</si>
  <si>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</si>
  <si>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</si>
  <si>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</si>
  <si>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</si>
  <si>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</si>
  <si>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</si>
  <si>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</si>
  <si>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</si>
  <si>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</si>
  <si>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</si>
  <si>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</si>
  <si>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</si>
  <si>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</si>
  <si>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</si>
  <si>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</si>
  <si>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</si>
  <si>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</si>
  <si>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</si>
  <si>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</si>
  <si>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</si>
  <si>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</si>
  <si>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</si>
  <si>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</si>
  <si>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</si>
  <si>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</si>
  <si>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</si>
  <si>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</si>
  <si>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</si>
  <si>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</si>
  <si>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</si>
  <si>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</si>
  <si>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</si>
  <si>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</si>
  <si>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</si>
  <si>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</si>
  <si>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</si>
  <si>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</si>
  <si>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</si>
  <si>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</si>
  <si>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</si>
  <si>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</si>
  <si>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</si>
  <si>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</si>
  <si>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</si>
  <si>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</si>
  <si>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</si>
  <si>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</si>
  <si>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</si>
  <si>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</si>
  <si>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</si>
  <si>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</si>
  <si>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</si>
  <si>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</si>
  <si>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</si>
  <si>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</si>
  <si>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</si>
  <si>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</si>
  <si>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</si>
  <si>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</si>
  <si>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</si>
  <si>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</si>
  <si>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</si>
  <si>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</si>
  <si>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</si>
  <si>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</si>
  <si>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</si>
  <si>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</si>
  <si>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</si>
  <si>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</si>
  <si>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</si>
  <si>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</si>
  <si>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</si>
  <si>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</si>
  <si>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</si>
  <si>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</si>
  <si>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</si>
  <si>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</si>
  <si>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</si>
  <si>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</si>
  <si>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</si>
  <si>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</si>
  <si>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</si>
  <si>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</si>
  <si>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</si>
  <si>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</si>
  <si>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</si>
  <si>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</si>
  <si>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</si>
  <si>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</si>
  <si>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</si>
  <si>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</si>
  <si>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</si>
  <si>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</si>
  <si>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</si>
  <si>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</si>
  <si>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</si>
  <si>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</si>
  <si>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</si>
  <si>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</si>
  <si>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</si>
  <si>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</si>
  <si>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</si>
  <si>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</si>
  <si>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</si>
  <si>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</si>
  <si>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</si>
  <si>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</si>
  <si>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</si>
  <si>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</si>
  <si>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</si>
  <si>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</si>
  <si>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</si>
  <si>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</si>
  <si>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</si>
  <si>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</si>
  <si>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</si>
  <si>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</si>
  <si>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</si>
  <si>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</si>
  <si>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</si>
  <si>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</si>
  <si>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</si>
  <si>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</si>
  <si>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</si>
  <si>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</si>
  <si>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</si>
  <si>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</si>
  <si>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</si>
  <si>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</si>
  <si>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</si>
  <si>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</si>
  <si>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</si>
  <si>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</si>
  <si>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</si>
  <si>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</si>
  <si>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</si>
  <si>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</si>
  <si>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</si>
  <si>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</si>
  <si>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</si>
  <si>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</si>
  <si>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</si>
  <si>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</si>
  <si>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</si>
  <si>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</si>
  <si>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</si>
  <si>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</si>
  <si>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</si>
  <si>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</si>
  <si>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</si>
  <si>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</si>
  <si>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</si>
  <si>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</si>
  <si>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</si>
  <si>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</si>
  <si>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</si>
  <si>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</si>
  <si>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</si>
  <si>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</si>
  <si>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</si>
  <si>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</si>
  <si>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</si>
  <si>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</si>
  <si>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</si>
  <si>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</si>
  <si>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</si>
  <si>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</si>
  <si>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</si>
  <si>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</si>
  <si>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</si>
  <si>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</si>
  <si>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</si>
  <si>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</si>
  <si>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</si>
  <si>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</si>
  <si>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</si>
  <si>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</si>
  <si>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</si>
  <si>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</si>
  <si>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</si>
  <si>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</si>
  <si>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</si>
  <si>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</si>
  <si>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</si>
  <si>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</si>
  <si>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</si>
  <si>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</si>
  <si>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</si>
  <si>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</si>
  <si>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</si>
  <si>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</si>
  <si>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</si>
  <si>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</si>
  <si>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</si>
  <si>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</si>
  <si>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</si>
  <si>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</si>
  <si>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</si>
  <si>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</si>
  <si>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</si>
  <si>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</si>
  <si>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</si>
  <si>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</si>
  <si>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</si>
  <si>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</si>
  <si>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</si>
  <si>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</si>
  <si>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</si>
  <si>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</si>
  <si>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</si>
  <si>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</si>
  <si>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</si>
  <si>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</si>
  <si>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</si>
  <si>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</si>
  <si>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</si>
  <si>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</si>
  <si>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</si>
  <si>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</si>
  <si>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</si>
  <si>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</si>
  <si>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</si>
  <si>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</si>
  <si>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</si>
  <si>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</si>
  <si>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</si>
  <si>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</si>
  <si>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</si>
  <si>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</si>
  <si>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</si>
  <si>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</si>
  <si>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</si>
  <si>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</si>
  <si>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</si>
  <si>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</si>
  <si>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</si>
  <si>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</si>
  <si>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</si>
  <si>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</si>
  <si>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</si>
  <si>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</si>
  <si>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</si>
  <si>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</si>
  <si>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</si>
  <si>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</si>
  <si>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</si>
  <si>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</si>
  <si>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</si>
  <si>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</si>
  <si>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</si>
  <si>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</si>
  <si>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</si>
  <si>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</si>
  <si>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</si>
  <si>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</si>
  <si>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</si>
  <si>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</si>
  <si>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</si>
  <si>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</si>
  <si>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</si>
  <si>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</si>
  <si>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</si>
  <si>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</si>
  <si>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</si>
  <si>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</si>
  <si>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</si>
  <si>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</si>
  <si>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</si>
  <si>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</si>
  <si>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</si>
  <si>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</si>
  <si>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</si>
  <si>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</si>
  <si>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</si>
  <si>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</si>
  <si>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</si>
  <si>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</si>
  <si>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</si>
  <si>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</si>
  <si>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</si>
  <si>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</si>
  <si>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</si>
  <si>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</si>
  <si>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</si>
  <si>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</si>
  <si>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</si>
  <si>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</si>
  <si>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</si>
  <si>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</si>
  <si>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</si>
  <si>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</si>
  <si>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</si>
  <si>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</si>
  <si>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</si>
  <si>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</si>
  <si>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</si>
  <si>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</si>
  <si>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</si>
  <si>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</si>
  <si>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</si>
  <si>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</si>
  <si>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</si>
  <si>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</si>
  <si>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</si>
  <si>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</si>
  <si>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</si>
  <si>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</si>
  <si>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</si>
  <si>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</si>
  <si>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</si>
  <si>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</si>
  <si>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</si>
  <si>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</si>
  <si>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</si>
  <si>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</si>
  <si>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</si>
  <si>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</si>
  <si>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</si>
  <si>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</si>
  <si>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</si>
  <si>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</si>
  <si>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</si>
  <si>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</si>
  <si>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</si>
  <si>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</si>
  <si>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</si>
  <si>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</si>
  <si>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</si>
  <si>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</si>
  <si>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</si>
  <si>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</si>
  <si>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</si>
  <si>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</si>
  <si>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</si>
  <si>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</si>
  <si>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</si>
  <si>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</si>
  <si>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</si>
  <si>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</si>
  <si>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</si>
  <si>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</si>
  <si>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</si>
  <si>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</si>
  <si>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</si>
  <si>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</si>
  <si>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</si>
  <si>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</si>
  <si>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</si>
  <si>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</si>
  <si>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</si>
  <si>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</si>
  <si>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</si>
  <si>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</si>
  <si>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</si>
  <si>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</si>
  <si>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</si>
  <si>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</si>
  <si>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</si>
  <si>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</si>
  <si>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</si>
  <si>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</si>
  <si>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</si>
  <si>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</si>
  <si>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</si>
  <si>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</si>
  <si>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</si>
  <si>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</si>
  <si>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</si>
  <si>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</si>
  <si>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</si>
  <si>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</si>
  <si>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</si>
  <si>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</si>
  <si>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</si>
  <si>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</si>
  <si>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</si>
  <si>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</si>
  <si>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</si>
  <si>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</si>
  <si>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</si>
  <si>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</si>
  <si>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</si>
  <si>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</si>
  <si>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</si>
  <si>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</si>
  <si>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</si>
  <si>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</si>
  <si>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</si>
  <si>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</si>
  <si>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</si>
  <si>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</si>
  <si>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</si>
  <si>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</si>
  <si>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</si>
  <si>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</si>
  <si>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</si>
  <si>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</si>
  <si>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</si>
  <si>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</si>
  <si>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</si>
  <si>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</si>
  <si>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</si>
  <si>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</si>
  <si>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</si>
  <si>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</si>
  <si>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</si>
  <si>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</si>
  <si>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</si>
  <si>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</si>
  <si>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</si>
  <si>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</si>
  <si>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</si>
  <si>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</si>
  <si>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</si>
  <si>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</si>
  <si>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</si>
  <si>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</si>
  <si>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</si>
  <si>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</si>
  <si>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</si>
  <si>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</si>
  <si>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</si>
  <si>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</si>
  <si>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</si>
  <si>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</si>
  <si>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</si>
  <si>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</si>
  <si>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</si>
  <si>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</si>
  <si>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</si>
  <si>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</si>
  <si>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</si>
  <si>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</si>
  <si>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</si>
  <si>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</si>
  <si>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</si>
  <si>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</si>
  <si>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</si>
  <si>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</si>
  <si>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</si>
  <si>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</si>
  <si>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</si>
  <si>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</si>
  <si>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</si>
  <si>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</si>
  <si>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</si>
  <si>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</si>
  <si>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</si>
  <si>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</si>
  <si>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</si>
  <si>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</si>
  <si>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</si>
  <si>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</si>
  <si>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</si>
  <si>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</si>
  <si>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</si>
  <si>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</si>
  <si>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</si>
  <si>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</si>
  <si>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</si>
  <si>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</si>
  <si>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</si>
  <si>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</si>
  <si>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</si>
  <si>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</si>
  <si>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</si>
  <si>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</si>
  <si>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</si>
  <si>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</si>
  <si>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</si>
  <si>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</si>
  <si>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</si>
  <si>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</si>
  <si>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</si>
  <si>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</si>
  <si>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</si>
  <si>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</si>
  <si>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</si>
  <si>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</si>
  <si>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</si>
  <si>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</si>
  <si>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</si>
  <si>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</si>
  <si>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</si>
  <si>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</si>
  <si>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</si>
  <si>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</si>
  <si>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</si>
  <si>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</si>
  <si>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</si>
  <si>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</si>
  <si>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</si>
  <si>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</si>
  <si>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</si>
  <si>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</si>
  <si>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</si>
  <si>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</si>
  <si>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</si>
  <si>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</si>
  <si>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</si>
  <si>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</si>
  <si>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</si>
  <si>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</si>
  <si>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</si>
  <si>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</si>
  <si>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</si>
  <si>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</si>
  <si>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</si>
  <si>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</si>
  <si>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</si>
  <si>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</si>
  <si>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</si>
  <si>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</si>
  <si>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</si>
  <si>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</si>
  <si>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</si>
  <si>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</si>
  <si>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</si>
  <si>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</si>
  <si>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</si>
  <si>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</si>
  <si>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</si>
  <si>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</si>
  <si>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</si>
  <si>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</si>
  <si>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</si>
  <si>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</si>
  <si>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</si>
  <si>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</si>
  <si>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</si>
  <si>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</si>
  <si>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</si>
  <si>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</si>
  <si>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</si>
  <si>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</si>
  <si>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</si>
  <si>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</si>
  <si>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</si>
  <si>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</si>
  <si>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</si>
  <si>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</si>
  <si>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</si>
  <si>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</si>
  <si>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</si>
  <si>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</si>
  <si>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</si>
  <si>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</si>
  <si>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</si>
  <si>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</si>
  <si>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</si>
  <si>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</si>
  <si>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</si>
  <si>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</si>
  <si>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</si>
  <si>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</si>
  <si>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</si>
  <si>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</si>
  <si>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</si>
  <si>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</si>
  <si>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</si>
  <si>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</si>
  <si>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</si>
  <si>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</si>
  <si>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</si>
  <si>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</si>
  <si>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</si>
  <si>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</si>
  <si>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</si>
  <si>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</si>
  <si>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</si>
  <si>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</si>
  <si>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</si>
  <si>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</si>
  <si>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</si>
  <si>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</si>
  <si>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</si>
  <si>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</si>
  <si>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</si>
  <si>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</si>
  <si>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</si>
  <si>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</si>
  <si>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</si>
  <si>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</si>
  <si>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</si>
  <si>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</si>
  <si>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</si>
  <si>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</si>
  <si>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</si>
  <si>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</si>
  <si>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</si>
  <si>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</si>
  <si>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</si>
  <si>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</si>
  <si>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</si>
  <si>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</si>
  <si>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</si>
  <si>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</si>
  <si>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</si>
  <si>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</si>
  <si>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</si>
  <si>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</si>
  <si>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</si>
  <si>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</si>
  <si>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</si>
  <si>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</si>
  <si>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</si>
  <si>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</si>
  <si>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</si>
  <si>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</si>
  <si>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</si>
  <si>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</si>
  <si>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</si>
  <si>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</si>
  <si>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</si>
  <si>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</si>
  <si>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</si>
  <si>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</si>
  <si>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</si>
  <si>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</si>
  <si>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</si>
  <si>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</si>
  <si>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</si>
  <si>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</si>
  <si>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</si>
  <si>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</si>
  <si>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</si>
  <si>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</si>
  <si>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</si>
  <si>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</si>
  <si>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</si>
  <si>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</si>
  <si>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</si>
  <si>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</si>
  <si>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</si>
  <si>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</si>
  <si>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</si>
  <si>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</si>
  <si>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</si>
  <si>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</si>
  <si>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</si>
  <si>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</si>
  <si>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</si>
  <si>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</si>
  <si>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</si>
  <si>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</si>
  <si>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</si>
  <si>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</si>
  <si>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</si>
  <si>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</si>
  <si>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</si>
  <si>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</si>
  <si>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</si>
  <si>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</si>
  <si>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</si>
  <si>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</si>
  <si>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</si>
  <si>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</si>
  <si>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</si>
  <si>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</si>
  <si>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</si>
  <si>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</si>
  <si>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</si>
  <si>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</si>
  <si>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</si>
  <si>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</si>
  <si>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</si>
  <si>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</si>
  <si>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</si>
  <si>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</si>
  <si>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</si>
  <si>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</si>
  <si>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</si>
  <si>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</si>
  <si>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</si>
  <si>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</si>
  <si>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</si>
  <si>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</si>
  <si>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</si>
  <si>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</si>
  <si>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</si>
  <si>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</si>
  <si>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</si>
  <si>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</si>
  <si>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</si>
  <si>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</si>
  <si>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</si>
  <si>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</si>
  <si>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</si>
  <si>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</si>
  <si>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</si>
  <si>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</si>
  <si>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</si>
  <si>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</si>
  <si>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</si>
  <si>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</si>
  <si>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</si>
  <si>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</si>
  <si>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</si>
  <si>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</si>
  <si>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</si>
  <si>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</si>
  <si>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</si>
  <si>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</si>
  <si>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</si>
  <si>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</si>
  <si>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</si>
  <si>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</si>
  <si>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</si>
  <si>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</si>
  <si>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</si>
  <si>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</si>
  <si>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</si>
  <si>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</si>
  <si>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</si>
  <si>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</si>
  <si>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</si>
  <si>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</si>
  <si>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</si>
  <si>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</si>
  <si>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</si>
  <si>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</si>
  <si>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</si>
  <si>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</si>
  <si>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</si>
  <si>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</si>
  <si>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</si>
  <si>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</si>
  <si>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</si>
  <si>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</si>
  <si>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</si>
  <si>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</si>
  <si>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</si>
  <si>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</si>
  <si>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</si>
  <si>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</si>
  <si>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</si>
  <si>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</si>
  <si>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</si>
  <si>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</si>
  <si>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</si>
  <si>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</si>
  <si>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</si>
  <si>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</si>
  <si>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</si>
  <si>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</si>
  <si>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</si>
  <si>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</si>
  <si>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</si>
  <si>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</si>
  <si>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</si>
  <si>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</si>
  <si>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</si>
  <si>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</si>
  <si>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</si>
  <si>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</si>
  <si>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</si>
  <si>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</si>
  <si>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</si>
  <si>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</si>
  <si>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</si>
  <si>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</si>
  <si>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</si>
  <si>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</si>
  <si>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</si>
  <si>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</si>
  <si>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</si>
  <si>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</si>
  <si>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</si>
  <si>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</si>
  <si>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</si>
  <si>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</si>
  <si>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</si>
  <si>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</si>
  <si>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</si>
  <si>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</si>
  <si>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</si>
  <si>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</si>
  <si>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</si>
  <si>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</si>
  <si>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</si>
  <si>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</si>
  <si>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</si>
  <si>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</si>
  <si>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</si>
  <si>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</si>
  <si>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</si>
  <si>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</si>
  <si>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</si>
  <si>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</si>
  <si>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</si>
  <si>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</si>
  <si>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</si>
  <si>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</si>
  <si>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</si>
  <si>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</si>
  <si>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</si>
  <si>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</si>
  <si>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</si>
  <si>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</si>
  <si>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</si>
  <si>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</si>
  <si>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</si>
  <si>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</si>
  <si>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</si>
  <si>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</si>
  <si>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</si>
  <si>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</si>
  <si>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</si>
  <si>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</si>
  <si>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</si>
  <si>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</si>
  <si>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</si>
  <si>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</si>
  <si>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</si>
  <si>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</si>
  <si>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</si>
  <si>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</si>
  <si>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</si>
  <si>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</si>
  <si>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</si>
  <si>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</si>
  <si>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</si>
  <si>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</si>
  <si>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</si>
  <si>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</si>
  <si>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</si>
  <si>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</si>
  <si>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</si>
  <si>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</si>
  <si>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</si>
  <si>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</si>
  <si>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</si>
  <si>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</si>
  <si>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</si>
  <si>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</si>
  <si>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</si>
  <si>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</si>
  <si>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</si>
  <si>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</si>
  <si>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</si>
  <si>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</si>
  <si>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</si>
  <si>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</si>
  <si>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</si>
  <si>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</si>
  <si>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</si>
  <si>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</si>
  <si>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</si>
  <si>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</si>
  <si>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</si>
  <si>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</si>
  <si>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</si>
  <si>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</si>
  <si>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</si>
  <si>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</si>
  <si>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</si>
  <si>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</si>
  <si>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</si>
  <si>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</si>
  <si>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</si>
  <si>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</si>
  <si>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</si>
  <si>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</si>
  <si>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</si>
  <si>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</si>
  <si>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</si>
  <si>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</si>
  <si>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</si>
  <si>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</si>
  <si>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</si>
  <si>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</si>
  <si>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</si>
  <si>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</si>
  <si>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</si>
  <si>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</si>
  <si>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</si>
  <si>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</si>
  <si>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</si>
  <si>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</si>
  <si>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</si>
  <si>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</si>
  <si>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</si>
  <si>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</si>
  <si>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</si>
  <si>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</si>
  <si>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</si>
  <si>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</si>
  <si>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</si>
  <si>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</si>
  <si>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</si>
  <si>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</si>
  <si>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</si>
  <si>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</si>
  <si>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</si>
  <si>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</si>
  <si>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</si>
  <si>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</si>
  <si>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</si>
  <si>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</si>
  <si>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</si>
  <si>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</si>
  <si>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</si>
  <si>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</si>
  <si>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</si>
  <si>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</si>
  <si>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</si>
  <si>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</si>
  <si>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</si>
  <si>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</si>
  <si>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</si>
  <si>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</si>
  <si>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</si>
  <si>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</si>
  <si>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</si>
  <si>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</si>
  <si>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</si>
  <si>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</si>
  <si>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</si>
  <si>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</si>
  <si>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</si>
  <si>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</si>
  <si>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</si>
  <si>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</si>
  <si>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</si>
  <si>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</si>
  <si>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</si>
  <si>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</si>
  <si>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</si>
  <si>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</si>
  <si>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</si>
  <si>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</si>
  <si>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</si>
  <si>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</si>
  <si>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</si>
  <si>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</si>
  <si>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</si>
  <si>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</si>
  <si>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</si>
  <si>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</si>
  <si>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</si>
  <si>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</si>
  <si>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</si>
  <si>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</si>
  <si>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</si>
  <si>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</si>
  <si>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</si>
  <si>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</si>
  <si>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</si>
  <si>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</si>
  <si>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</si>
  <si>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</si>
  <si>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</si>
  <si>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</si>
  <si>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</si>
  <si>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</si>
  <si>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</si>
  <si>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</si>
  <si>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</si>
  <si>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</si>
  <si>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</si>
  <si>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</si>
  <si>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</si>
  <si>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</si>
  <si>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</si>
  <si>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</si>
  <si>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</si>
  <si>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</si>
  <si>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</si>
  <si>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</si>
  <si>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</si>
  <si>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</si>
  <si>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</si>
  <si>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</si>
  <si>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</si>
  <si>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</si>
  <si>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</si>
  <si>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</si>
  <si>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</si>
  <si>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</si>
  <si>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</si>
  <si>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</si>
  <si>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</si>
  <si>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</si>
  <si>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</si>
  <si>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</si>
  <si>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</si>
  <si>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</si>
  <si>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</si>
  <si>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</si>
  <si>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</si>
  <si>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</si>
  <si>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</si>
  <si>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</si>
  <si>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</si>
  <si>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</si>
  <si>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</si>
  <si>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</si>
  <si>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</si>
  <si>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</si>
  <si>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</si>
  <si>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</si>
  <si>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</si>
  <si>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</si>
  <si>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</si>
  <si>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</si>
  <si>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</si>
  <si>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</si>
  <si>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</si>
  <si>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</si>
  <si>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</si>
  <si>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</si>
  <si>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</si>
  <si>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</si>
  <si>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</si>
  <si>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</si>
  <si>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</si>
  <si>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</si>
  <si>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</si>
  <si>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</si>
  <si>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</si>
  <si>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</si>
  <si>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</si>
  <si>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</si>
  <si>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</si>
  <si>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</si>
  <si>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</si>
  <si>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</si>
  <si>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</si>
  <si>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</si>
  <si>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</si>
  <si>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</si>
  <si>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</si>
  <si>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</si>
  <si>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</si>
  <si>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</si>
  <si>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</si>
  <si>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</si>
  <si>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</si>
  <si>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</si>
  <si>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</si>
  <si>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</si>
  <si>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</si>
  <si>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</si>
  <si>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</si>
  <si>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</si>
  <si>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</si>
  <si>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</si>
  <si>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</si>
  <si>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</si>
  <si>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</si>
  <si>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</si>
  <si>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</si>
  <si>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</si>
  <si>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</si>
  <si>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</si>
  <si>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</si>
  <si>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</si>
  <si>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</si>
  <si>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</si>
  <si>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</si>
  <si>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</si>
  <si>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</si>
  <si>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</si>
  <si>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</si>
  <si>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</si>
  <si>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</si>
  <si>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</si>
  <si>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</si>
  <si>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</si>
  <si>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</si>
  <si>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</si>
  <si>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</si>
  <si>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</si>
  <si>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</si>
  <si>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</si>
  <si>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</si>
  <si>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</si>
  <si>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</si>
  <si>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</si>
  <si>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</si>
  <si>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</si>
  <si>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</si>
  <si>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</si>
  <si>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</si>
  <si>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</si>
  <si>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</si>
  <si>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</si>
  <si>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</si>
  <si>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</si>
  <si>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</si>
  <si>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</si>
  <si>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</si>
  <si>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</si>
  <si>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</si>
  <si>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</si>
  <si>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</si>
  <si>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</si>
  <si>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</si>
  <si>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</si>
  <si>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</si>
  <si>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</si>
  <si>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</si>
  <si>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</si>
  <si>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</si>
  <si>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</si>
  <si>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</si>
  <si>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</si>
  <si>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</si>
  <si>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</si>
  <si>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</si>
  <si>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</si>
  <si>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</si>
  <si>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</si>
  <si>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</si>
  <si>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</si>
  <si>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</si>
  <si>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</si>
  <si>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</si>
  <si>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</si>
  <si>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</si>
  <si>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</si>
  <si>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</si>
  <si>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</si>
  <si>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</si>
  <si>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</si>
  <si>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</si>
  <si>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</si>
  <si>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</si>
  <si>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</si>
  <si>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</si>
  <si>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</si>
  <si>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</si>
  <si>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</si>
  <si>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</si>
  <si>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</si>
  <si>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</si>
  <si>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</si>
  <si>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</si>
  <si>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</si>
  <si>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</si>
  <si>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</si>
  <si>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</si>
  <si>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</si>
  <si>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</si>
  <si>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</si>
  <si>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</si>
  <si>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</si>
  <si>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</si>
  <si>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</si>
  <si>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</si>
  <si>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</si>
  <si>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</si>
  <si>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</si>
  <si>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</si>
  <si>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</si>
  <si>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</si>
  <si>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</si>
  <si>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</si>
  <si>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</si>
  <si>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</si>
  <si>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</si>
  <si>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</si>
  <si>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</si>
  <si>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</si>
  <si>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</si>
  <si>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</si>
  <si>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</si>
  <si>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</si>
  <si>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</si>
  <si>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</si>
  <si>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</si>
  <si>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</si>
  <si>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</si>
  <si>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</si>
  <si>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</si>
  <si>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</si>
  <si>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</si>
  <si>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</si>
  <si>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</si>
  <si>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</si>
  <si>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</si>
  <si>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</si>
  <si>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</si>
  <si>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</si>
  <si>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</si>
  <si>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</si>
  <si>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</si>
  <si>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</si>
  <si>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</si>
  <si>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</si>
  <si>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</si>
  <si>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</si>
  <si>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</si>
  <si>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</si>
  <si>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</si>
  <si>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</si>
  <si>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</si>
  <si>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</si>
  <si>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</si>
  <si>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</si>
  <si>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</si>
  <si>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</si>
  <si>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</si>
  <si>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</si>
  <si>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</si>
  <si>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</si>
  <si>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</si>
  <si>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</si>
  <si>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</si>
  <si>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</si>
  <si>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</si>
  <si>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</si>
  <si>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</si>
  <si>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</si>
  <si>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</si>
  <si>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</si>
  <si>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</si>
  <si>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</si>
  <si>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</si>
  <si>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</si>
  <si>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</si>
  <si>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</si>
  <si>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</si>
  <si>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</si>
  <si>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</si>
  <si>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</si>
  <si>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</si>
  <si>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</si>
  <si>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</si>
  <si>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</si>
  <si>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</si>
  <si>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</si>
  <si>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</si>
  <si>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</si>
  <si>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</si>
  <si>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</si>
  <si>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</si>
  <si>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</si>
  <si>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</si>
  <si>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</si>
  <si>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</si>
  <si>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</si>
  <si>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</si>
  <si>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</si>
  <si>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</si>
  <si>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</si>
  <si>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</si>
  <si>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</si>
  <si>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</si>
  <si>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</si>
  <si>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</si>
  <si>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</si>
  <si>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</si>
  <si>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</si>
  <si>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</si>
  <si>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</si>
  <si>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</si>
  <si>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</si>
  <si>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</si>
  <si>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</si>
  <si>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</si>
  <si>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</si>
  <si>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</si>
  <si>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</si>
  <si>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</si>
  <si>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</si>
  <si>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</si>
  <si>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</si>
  <si>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</si>
  <si>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</si>
  <si>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</si>
  <si>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</si>
  <si>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</si>
  <si>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</si>
  <si>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</si>
  <si>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</si>
  <si>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</si>
  <si>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</si>
  <si>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</si>
  <si>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</si>
  <si>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</si>
  <si>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</si>
  <si>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</si>
  <si>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</si>
  <si>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</si>
  <si>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</si>
  <si>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</si>
  <si>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</si>
  <si>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</si>
  <si>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</si>
  <si>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</si>
  <si>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</si>
  <si>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</si>
  <si>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</si>
  <si>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</si>
  <si>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</si>
  <si>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</si>
  <si>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</si>
  <si>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</si>
  <si>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</si>
  <si>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</si>
  <si>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</si>
  <si>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</si>
  <si>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</si>
  <si>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</si>
  <si>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</si>
  <si>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</si>
  <si>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</si>
  <si>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</si>
  <si>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</si>
  <si>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</si>
  <si>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</si>
  <si>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</si>
  <si>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</si>
  <si>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</si>
  <si>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</si>
  <si>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</si>
  <si>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</si>
  <si>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</si>
  <si>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</si>
  <si>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</si>
  <si>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</si>
  <si>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</si>
  <si>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</si>
  <si>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</si>
  <si>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</si>
  <si>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</si>
  <si>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</si>
  <si>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</si>
  <si>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</si>
  <si>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</si>
  <si>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</si>
  <si>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</si>
  <si>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</si>
  <si>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</si>
  <si>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</si>
  <si>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</si>
  <si>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</si>
  <si>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</si>
  <si>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</si>
  <si>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</si>
  <si>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</si>
  <si>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</si>
  <si>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</si>
  <si>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</si>
  <si>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</si>
  <si>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</si>
  <si>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</si>
  <si>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</si>
  <si>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</si>
  <si>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</si>
  <si>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</si>
  <si>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</si>
  <si>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</si>
  <si>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</si>
  <si>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</si>
  <si>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</si>
  <si>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</si>
  <si>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</si>
  <si>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</si>
  <si>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</si>
  <si>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</si>
  <si>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</si>
  <si>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</si>
  <si>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</si>
  <si>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</si>
  <si>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</si>
  <si>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</si>
  <si>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</si>
  <si>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</si>
  <si>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</si>
  <si>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</si>
  <si>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</si>
  <si>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</si>
  <si>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</si>
  <si>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</si>
  <si>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</si>
  <si>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</si>
  <si>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</si>
  <si>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</si>
  <si>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</si>
  <si>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</si>
  <si>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</si>
  <si>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</si>
  <si>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</si>
  <si>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</si>
  <si>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</si>
  <si>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</si>
  <si>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</si>
  <si>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</si>
  <si>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</si>
  <si>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</si>
  <si>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</si>
  <si>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</si>
  <si>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</si>
  <si>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</si>
  <si>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</si>
  <si>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</si>
  <si>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</si>
  <si>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</si>
  <si>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</si>
  <si>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</si>
  <si>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</si>
  <si>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</si>
  <si>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</si>
  <si>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</si>
  <si>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</si>
  <si>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</si>
  <si>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</si>
  <si>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</si>
  <si>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</si>
  <si>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</si>
  <si>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</si>
  <si>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</si>
  <si>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</si>
  <si>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</si>
  <si>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</si>
  <si>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</si>
  <si>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</si>
  <si>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</si>
  <si>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</si>
  <si>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</si>
  <si>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</si>
  <si>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</si>
  <si>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</si>
  <si>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</si>
  <si>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</si>
  <si>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</si>
  <si>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</si>
  <si>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</si>
  <si>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</si>
  <si>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</si>
  <si>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</si>
  <si>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</si>
  <si>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</si>
  <si>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</si>
  <si>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</si>
  <si>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</si>
  <si>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</si>
  <si>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</si>
  <si>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</si>
  <si>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</si>
  <si>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</si>
  <si>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</si>
  <si>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</si>
  <si>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</si>
  <si>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</si>
  <si>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</si>
  <si>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</si>
  <si>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</si>
  <si>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</si>
  <si>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</si>
  <si>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</si>
  <si>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</si>
  <si>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</si>
  <si>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</si>
  <si>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</si>
  <si>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</si>
  <si>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</si>
  <si>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</si>
  <si>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</si>
  <si>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</si>
  <si>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</si>
  <si>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</si>
  <si>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</si>
  <si>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</si>
  <si>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</si>
  <si>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</si>
  <si>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</si>
  <si>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</si>
  <si>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</si>
  <si>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</si>
  <si>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</si>
  <si>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</si>
  <si>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</si>
  <si>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</si>
  <si>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</si>
  <si>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</si>
  <si>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</si>
  <si>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</si>
  <si>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</si>
  <si>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</si>
  <si>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</si>
  <si>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</si>
  <si>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</si>
  <si>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</si>
  <si>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</si>
  <si>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</si>
  <si>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</si>
  <si>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</si>
  <si>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</si>
  <si>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</si>
  <si>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</si>
  <si>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</si>
  <si>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</si>
  <si>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</si>
  <si>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</si>
  <si>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</si>
  <si>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</si>
  <si>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</si>
  <si>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</si>
  <si>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</si>
  <si>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</si>
  <si>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</si>
  <si>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</si>
  <si>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</si>
  <si>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</si>
  <si>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</si>
  <si>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</si>
  <si>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</si>
  <si>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</si>
  <si>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</si>
  <si>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</si>
  <si>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</si>
  <si>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</si>
  <si>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</si>
  <si>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</si>
  <si>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</si>
  <si>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</si>
  <si>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</si>
  <si>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</si>
  <si>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</si>
  <si>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</si>
  <si>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</si>
  <si>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</si>
  <si>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</si>
  <si>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</si>
  <si>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</si>
  <si>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</si>
  <si>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</si>
  <si>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</si>
  <si>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</si>
  <si>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</si>
  <si>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</si>
  <si>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</si>
  <si>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</si>
  <si>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</si>
  <si>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</si>
  <si>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</si>
  <si>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</si>
  <si>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</si>
  <si>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</si>
  <si>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</si>
  <si>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</si>
  <si>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</si>
  <si>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</si>
  <si>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</si>
  <si>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</si>
  <si>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</si>
  <si>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</si>
  <si>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</si>
  <si>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</si>
  <si>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</si>
  <si>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</si>
  <si>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</si>
  <si>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</si>
  <si>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</si>
  <si>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</si>
  <si>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</si>
  <si>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</si>
  <si>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</si>
  <si>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</si>
  <si>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</si>
  <si>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</si>
  <si>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</si>
  <si>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</si>
  <si>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</si>
  <si>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</si>
  <si>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</si>
  <si>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</si>
  <si>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</si>
  <si>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</si>
  <si>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</si>
  <si>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</si>
  <si>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</si>
  <si>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</si>
  <si>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</si>
  <si>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</si>
  <si>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</si>
  <si>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</si>
  <si>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</si>
  <si>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</si>
  <si>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</si>
  <si>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</si>
  <si>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</si>
  <si>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</si>
  <si>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</si>
  <si>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</si>
  <si>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</si>
  <si>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</si>
  <si>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</si>
  <si>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</si>
  <si>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</si>
  <si>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</si>
  <si>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</si>
  <si>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</si>
  <si>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</si>
  <si>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</si>
  <si>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</si>
  <si>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</si>
  <si>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</si>
  <si>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</si>
  <si>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</si>
  <si>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</si>
  <si>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</si>
  <si>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</si>
  <si>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</si>
  <si>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</si>
  <si>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</si>
  <si>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</si>
  <si>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</si>
  <si>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</si>
  <si>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</si>
  <si>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</si>
  <si>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</si>
  <si>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</si>
  <si>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</si>
  <si>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</si>
  <si>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</si>
  <si>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</si>
  <si>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</si>
  <si>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</si>
  <si>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</si>
  <si>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</si>
  <si>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</si>
  <si>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</si>
  <si>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</si>
  <si>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</si>
  <si>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</si>
  <si>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</si>
  <si>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</si>
  <si>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</si>
  <si>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</si>
  <si>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</si>
  <si>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</si>
  <si>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</si>
  <si>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</si>
  <si>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</si>
  <si>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</si>
  <si>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</si>
  <si>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</si>
  <si>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</si>
  <si>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</si>
  <si>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</si>
  <si>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</si>
  <si>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</si>
  <si>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</si>
  <si>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</si>
  <si>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</si>
  <si>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</si>
  <si>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</si>
  <si>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</si>
  <si>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</si>
  <si>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</si>
  <si>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</si>
  <si>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</si>
  <si>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</si>
  <si>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</si>
  <si>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</si>
  <si>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</si>
  <si>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</si>
  <si>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</si>
  <si>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</si>
  <si>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</si>
  <si>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</si>
  <si>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</si>
  <si>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</si>
  <si>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</si>
  <si>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</si>
  <si>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</si>
  <si>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</si>
  <si>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</si>
  <si>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</si>
  <si>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</si>
  <si>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</si>
  <si>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</si>
  <si>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</si>
  <si>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</si>
  <si>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</si>
  <si>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</si>
  <si>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</si>
  <si>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</si>
  <si>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</si>
  <si>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</si>
  <si>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</si>
  <si>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</si>
  <si>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</si>
  <si>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</si>
  <si>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</si>
  <si>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</si>
  <si>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</si>
  <si>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</si>
  <si>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</si>
  <si>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</si>
  <si>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</si>
  <si>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</si>
  <si>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</si>
  <si>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</si>
  <si>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</si>
  <si>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</si>
  <si>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</si>
  <si>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</si>
  <si>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</si>
  <si>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</si>
  <si>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</si>
  <si>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</si>
  <si>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</si>
  <si>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</si>
  <si>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</si>
  <si>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</si>
  <si>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</si>
  <si>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</si>
  <si>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</si>
  <si>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</si>
  <si>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</si>
  <si>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</si>
  <si>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</si>
  <si>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</si>
  <si>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</si>
  <si>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</si>
  <si>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</si>
  <si>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</si>
  <si>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</si>
  <si>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</si>
  <si>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</si>
  <si>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</si>
  <si>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</si>
  <si>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</si>
  <si>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</si>
  <si>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</si>
  <si>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</si>
  <si>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</si>
  <si>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</si>
  <si>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</si>
  <si>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</si>
  <si>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</si>
  <si>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</si>
  <si>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</si>
  <si>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</si>
  <si>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</si>
  <si>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</si>
  <si>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</si>
  <si>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</si>
  <si>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</si>
  <si>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</si>
  <si>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</si>
  <si>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</si>
  <si>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</si>
  <si>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</si>
  <si>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</si>
  <si>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</si>
  <si>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</si>
  <si>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</si>
  <si>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</si>
  <si>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</si>
  <si>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</si>
  <si>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</si>
  <si>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</si>
  <si>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</si>
  <si>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</si>
  <si>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</si>
  <si>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</si>
  <si>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</si>
  <si>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</si>
  <si>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</si>
  <si>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</si>
  <si>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</si>
  <si>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</si>
  <si>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</si>
  <si>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</si>
  <si>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</si>
  <si>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</si>
  <si>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</si>
  <si>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</si>
  <si>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</si>
  <si>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</si>
  <si>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</si>
  <si>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</si>
  <si>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</si>
  <si>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</si>
  <si>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</si>
  <si>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</si>
  <si>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</si>
  <si>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</si>
  <si>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</si>
  <si>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</si>
  <si>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</si>
  <si>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</si>
  <si>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</si>
  <si>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</si>
  <si>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</si>
  <si>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</si>
  <si>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</si>
  <si>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</si>
  <si>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</si>
  <si>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</si>
  <si>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</si>
  <si>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</si>
  <si>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</si>
  <si>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</si>
  <si>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</si>
  <si>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</si>
  <si>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</si>
  <si>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</si>
  <si>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</si>
  <si>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</si>
  <si>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</si>
  <si>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</si>
  <si>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</si>
  <si>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</si>
  <si>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</si>
  <si>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</si>
  <si>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</si>
  <si>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</si>
  <si>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</si>
  <si>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</si>
  <si>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</si>
  <si>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</si>
  <si>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</si>
  <si>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</si>
  <si>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</si>
  <si>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</si>
  <si>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</si>
  <si>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</si>
  <si>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</si>
  <si>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</si>
  <si>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</si>
  <si>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</si>
  <si>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</si>
  <si>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</si>
  <si>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</si>
  <si>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</si>
  <si>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</si>
  <si>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</si>
  <si>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</si>
  <si>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</si>
  <si>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</si>
  <si>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</si>
  <si>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</si>
  <si>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</si>
  <si>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</si>
  <si>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</si>
  <si>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</si>
  <si>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</si>
  <si>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</si>
  <si>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</si>
  <si>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</si>
  <si>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</si>
  <si>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</si>
  <si>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</si>
  <si>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</si>
  <si>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</si>
  <si>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</si>
  <si>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</si>
  <si>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</si>
  <si>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</si>
  <si>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</si>
  <si>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</si>
  <si>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</si>
  <si>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</si>
  <si>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</si>
  <si>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</si>
  <si>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</si>
  <si>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</si>
  <si>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</si>
  <si>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</si>
  <si>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</si>
  <si>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</si>
  <si>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</si>
  <si>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</si>
  <si>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</si>
  <si>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</si>
  <si>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</si>
  <si>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</si>
  <si>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</si>
  <si>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</si>
  <si>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</si>
  <si>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</si>
  <si>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</si>
  <si>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</si>
  <si>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</si>
  <si>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</si>
  <si>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</si>
  <si>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</si>
  <si>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</si>
  <si>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</si>
  <si>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</si>
  <si>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</si>
  <si>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</si>
  <si>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</si>
  <si>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</si>
  <si>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</si>
  <si>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</si>
  <si>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</si>
  <si>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</si>
  <si>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</si>
  <si>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</si>
  <si>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</si>
  <si>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</si>
  <si>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</si>
  <si>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</si>
  <si>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</si>
  <si>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</si>
  <si>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</si>
  <si>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</si>
  <si>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</si>
  <si>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</si>
  <si>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</si>
  <si>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</si>
  <si>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</si>
  <si>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</si>
  <si>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</si>
  <si>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</si>
  <si>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</si>
  <si>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</si>
  <si>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</si>
  <si>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</si>
  <si>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</si>
  <si>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</si>
  <si>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</si>
  <si>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</si>
  <si>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</si>
  <si>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</si>
  <si>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</si>
  <si>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</si>
  <si>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</si>
  <si>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</si>
  <si>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</si>
  <si>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</si>
  <si>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</si>
  <si>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</si>
  <si>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</si>
  <si>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</si>
  <si>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</si>
  <si>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</si>
  <si>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</si>
  <si>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</si>
  <si>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</si>
  <si>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</si>
  <si>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</si>
  <si>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</si>
  <si>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</si>
  <si>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</si>
  <si>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</si>
  <si>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</si>
  <si>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</si>
  <si>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</si>
  <si>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</si>
  <si>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</si>
  <si>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</si>
  <si>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</si>
  <si>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</si>
  <si>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</si>
  <si>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</si>
  <si>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</si>
  <si>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</si>
  <si>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</si>
  <si>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</si>
  <si>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</si>
  <si>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</si>
  <si>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</si>
  <si>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</si>
  <si>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</si>
  <si>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</si>
  <si>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</si>
  <si>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</si>
  <si>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</si>
  <si>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</si>
  <si>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</si>
  <si>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</si>
  <si>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</si>
  <si>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</si>
  <si>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</si>
  <si>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</si>
  <si>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</si>
  <si>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</si>
  <si>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</si>
  <si>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</si>
  <si>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</si>
  <si>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</si>
  <si>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</si>
  <si>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</si>
  <si>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</si>
  <si>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</si>
  <si>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</si>
  <si>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</si>
  <si>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</si>
  <si>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</si>
  <si>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</si>
  <si>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</si>
  <si>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</si>
  <si>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</si>
  <si>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</si>
  <si>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</si>
  <si>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</si>
  <si>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</si>
  <si>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</si>
  <si>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</si>
  <si>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</si>
  <si>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</si>
  <si>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</si>
  <si>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</si>
  <si>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</si>
  <si>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</si>
  <si>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</si>
  <si>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</si>
  <si>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</si>
  <si>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</si>
  <si>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</si>
  <si>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</si>
  <si>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</si>
  <si>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</si>
  <si>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</si>
  <si>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</si>
  <si>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</si>
  <si>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</si>
  <si>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</si>
  <si>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</si>
  <si>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</si>
  <si>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</si>
  <si>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</si>
  <si>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</si>
  <si>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</si>
  <si>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</si>
  <si>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</si>
  <si>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</si>
  <si>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</si>
  <si>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</si>
  <si>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</si>
  <si>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</si>
  <si>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</si>
  <si>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</si>
  <si>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</si>
  <si>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</si>
  <si>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</si>
  <si>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</si>
  <si>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</si>
  <si>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</si>
  <si>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</si>
  <si>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</si>
  <si>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</si>
  <si>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</si>
  <si>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</si>
  <si>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</si>
  <si>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</si>
  <si>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</si>
  <si>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</si>
  <si>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</si>
  <si>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</si>
  <si>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</si>
  <si>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</si>
  <si>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</si>
  <si>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</si>
  <si>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</si>
  <si>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</si>
  <si>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</si>
  <si>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</si>
  <si>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</si>
  <si>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</si>
  <si>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</si>
  <si>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</si>
  <si>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</si>
  <si>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</si>
  <si>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</si>
  <si>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</si>
  <si>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</si>
  <si>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</si>
  <si>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</si>
  <si>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</si>
  <si>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</si>
  <si>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</si>
  <si>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</si>
  <si>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</si>
  <si>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</si>
  <si>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</si>
  <si>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</si>
  <si>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</si>
  <si>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</si>
  <si>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</si>
  <si>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</si>
  <si>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</si>
  <si>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</si>
  <si>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</si>
  <si>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</si>
  <si>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</si>
  <si>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</si>
  <si>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</si>
  <si>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</si>
  <si>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</si>
  <si>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</si>
  <si>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</si>
  <si>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</si>
  <si>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</si>
  <si>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</si>
  <si>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</si>
  <si>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</si>
  <si>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</si>
  <si>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</si>
  <si>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</si>
  <si>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</si>
  <si>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</si>
  <si>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</si>
  <si>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</si>
  <si>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</si>
  <si>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</si>
  <si>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</si>
  <si>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</si>
  <si>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</si>
  <si>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</si>
  <si>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</si>
  <si>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</si>
  <si>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</si>
  <si>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</si>
  <si>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</si>
  <si>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</si>
  <si>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</si>
  <si>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</si>
  <si>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</si>
  <si>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</si>
  <si>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</si>
  <si>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</si>
  <si>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</si>
  <si>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</si>
  <si>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</si>
  <si>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</si>
  <si>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</si>
  <si>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</si>
  <si>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</si>
  <si>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</si>
  <si>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</si>
  <si>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</si>
  <si>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</si>
  <si>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</si>
  <si>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</si>
  <si>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</si>
  <si>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</si>
  <si>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</si>
  <si>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</si>
  <si>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</si>
  <si>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</si>
  <si>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</si>
  <si>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</si>
  <si>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</si>
  <si>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</si>
  <si>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</si>
  <si>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</si>
  <si>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</si>
  <si>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</si>
  <si>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</si>
  <si>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</si>
  <si>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</si>
  <si>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</si>
  <si>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</si>
  <si>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</si>
  <si>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</si>
  <si>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</si>
  <si>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</si>
  <si>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</si>
  <si>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</si>
  <si>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</si>
  <si>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</si>
  <si>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</si>
  <si>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</si>
  <si>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</si>
  <si>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</si>
  <si>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</si>
  <si>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</si>
  <si>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</si>
  <si>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</si>
  <si>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</si>
  <si>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</si>
  <si>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</si>
  <si>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</si>
  <si>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</si>
  <si>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</si>
  <si>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</si>
  <si>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</si>
  <si>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</si>
  <si>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</si>
  <si>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</si>
  <si>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</si>
  <si>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</si>
  <si>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</si>
  <si>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</si>
  <si>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</si>
  <si>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</si>
  <si>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</si>
  <si>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</si>
  <si>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</si>
  <si>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</si>
  <si>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</si>
  <si>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</si>
  <si>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</si>
  <si>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</si>
  <si>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</si>
  <si>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</si>
  <si>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</si>
  <si>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</si>
  <si>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</si>
  <si>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</si>
  <si>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</si>
  <si>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</si>
  <si>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</si>
  <si>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</si>
  <si>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</si>
  <si>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</si>
  <si>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</si>
  <si>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</si>
  <si>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</si>
  <si>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</si>
  <si>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</si>
  <si>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</si>
  <si>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</si>
  <si>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</si>
  <si>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</si>
  <si>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</si>
  <si>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</si>
  <si>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</si>
  <si>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</si>
  <si>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</si>
  <si>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</si>
  <si>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</si>
  <si>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</si>
  <si>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</si>
  <si>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</si>
  <si>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</si>
  <si>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</si>
  <si>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</si>
  <si>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</si>
  <si>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</si>
  <si>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</si>
  <si>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</si>
  <si>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</si>
  <si>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</si>
  <si>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</si>
  <si>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</si>
  <si>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</si>
  <si>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</si>
  <si>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</si>
  <si>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</si>
  <si>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</si>
  <si>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</si>
  <si>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</si>
  <si>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</si>
  <si>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</si>
  <si>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</si>
  <si>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</si>
  <si>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</si>
  <si>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</si>
  <si>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</si>
  <si>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</si>
  <si>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</si>
  <si>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</si>
  <si>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</si>
  <si>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</si>
  <si>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</si>
  <si>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</si>
  <si>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</si>
  <si>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</si>
  <si>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</si>
  <si>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</si>
  <si>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</si>
  <si>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</si>
  <si>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</si>
  <si>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</si>
  <si>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</si>
  <si>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</si>
  <si>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</si>
  <si>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</si>
  <si>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</si>
  <si>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</si>
  <si>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</si>
  <si>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</si>
  <si>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</si>
  <si>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</si>
  <si>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</si>
  <si>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</si>
  <si>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</si>
  <si>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</si>
  <si>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</si>
  <si>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</si>
  <si>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</si>
  <si>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</si>
  <si>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</si>
  <si>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</si>
  <si>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</si>
  <si>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</si>
  <si>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</si>
  <si>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</si>
  <si>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</si>
  <si>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</si>
  <si>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</si>
  <si>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</si>
  <si>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</si>
  <si>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</si>
  <si>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</si>
  <si>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</si>
  <si>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</si>
  <si>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</si>
  <si>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</si>
  <si>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</si>
  <si>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</si>
  <si>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</si>
  <si>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</si>
  <si>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</si>
  <si>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</si>
  <si>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</si>
  <si>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</si>
  <si>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</si>
  <si>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</si>
  <si>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</si>
  <si>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</si>
  <si>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</si>
  <si>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</si>
  <si>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</si>
  <si>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</si>
  <si>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</si>
  <si>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</si>
  <si>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</si>
  <si>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</si>
  <si>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</si>
  <si>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</si>
  <si>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</si>
  <si>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</si>
  <si>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</si>
  <si>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</si>
  <si>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</si>
  <si>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</si>
  <si>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</si>
  <si>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</si>
  <si>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</si>
  <si>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</si>
  <si>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</si>
  <si>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</si>
  <si>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</si>
  <si>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</si>
  <si>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</si>
  <si>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</si>
  <si>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</si>
  <si>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</si>
  <si>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</si>
  <si>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</si>
  <si>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</si>
  <si>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</si>
  <si>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</si>
  <si>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</si>
  <si>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</si>
  <si>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</si>
  <si>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</si>
  <si>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</si>
  <si>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</si>
  <si>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</si>
  <si>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</si>
  <si>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</si>
  <si>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</si>
  <si>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</si>
  <si>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</si>
  <si>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</si>
  <si>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</si>
  <si>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</si>
  <si>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</si>
  <si>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</si>
  <si>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</si>
  <si>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</si>
  <si>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</si>
  <si>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</si>
  <si>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</si>
  <si>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</si>
  <si>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</si>
  <si>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</si>
  <si>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</si>
  <si>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</si>
  <si>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</si>
  <si>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</si>
  <si>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</si>
  <si>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</si>
  <si>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</si>
  <si>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</si>
  <si>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</si>
  <si>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</si>
  <si>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</si>
  <si>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</si>
  <si>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</si>
  <si>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</si>
  <si>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</si>
  <si>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</si>
  <si>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</si>
  <si>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</si>
  <si>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</si>
  <si>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</si>
  <si>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</si>
  <si>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</si>
  <si>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</si>
  <si>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</si>
  <si>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</si>
  <si>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</si>
  <si>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</si>
  <si>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</si>
  <si>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</si>
  <si>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</si>
  <si>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</si>
  <si>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</si>
  <si>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</si>
  <si>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</si>
  <si>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</si>
  <si>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</si>
  <si>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</si>
  <si>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</si>
  <si>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</si>
  <si>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</si>
  <si>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</si>
  <si>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</si>
  <si>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</si>
  <si>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</si>
  <si>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</si>
  <si>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</si>
  <si>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</si>
  <si>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</si>
  <si>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</si>
  <si>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</si>
  <si>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</si>
  <si>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</si>
  <si>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</si>
  <si>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</si>
  <si>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</si>
  <si>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</si>
  <si>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</si>
  <si>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</si>
  <si>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</si>
  <si>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</si>
  <si>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</si>
  <si>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</si>
  <si>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</si>
  <si>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</si>
  <si>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</si>
  <si>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</si>
  <si>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</si>
  <si>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</si>
  <si>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</si>
  <si>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</si>
  <si>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</si>
  <si>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</si>
  <si>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</si>
  <si>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</si>
  <si>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</si>
  <si>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</si>
  <si>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</si>
  <si>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</si>
  <si>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</si>
  <si>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</si>
  <si>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</si>
  <si>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</si>
  <si>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</si>
  <si>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</si>
  <si>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</si>
  <si>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</si>
  <si>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</si>
  <si>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</si>
  <si>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</si>
  <si>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</si>
  <si>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</si>
  <si>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</si>
  <si>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</si>
  <si>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</si>
  <si>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</si>
  <si>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</si>
  <si>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</si>
  <si>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</si>
  <si>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</si>
  <si>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</si>
  <si>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</si>
  <si>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</si>
  <si>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</si>
  <si>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</si>
  <si>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</si>
  <si>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</si>
  <si>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</si>
  <si>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</si>
  <si>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</si>
  <si>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</si>
  <si>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</si>
  <si>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</si>
  <si>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</si>
  <si>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</si>
  <si>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</si>
  <si>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</si>
  <si>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</si>
  <si>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</si>
  <si>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</si>
  <si>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</si>
  <si>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</si>
  <si>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</si>
  <si>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</si>
  <si>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</si>
  <si>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</si>
  <si>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</si>
  <si>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</si>
  <si>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</si>
  <si>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</si>
  <si>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</si>
  <si>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</si>
  <si>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</si>
  <si>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</si>
  <si>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</si>
  <si>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</si>
  <si>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</si>
  <si>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</si>
  <si>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</si>
  <si>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</si>
  <si>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</si>
  <si>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</si>
  <si>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</si>
  <si>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</si>
  <si>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</si>
  <si>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</si>
  <si>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</si>
  <si>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</si>
  <si>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</si>
  <si>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</si>
  <si>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</si>
  <si>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</si>
  <si>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</si>
  <si>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</si>
  <si>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</si>
  <si>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</si>
  <si>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</si>
  <si>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</si>
  <si>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</si>
  <si>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</si>
  <si>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</si>
  <si>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</si>
  <si>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</si>
  <si>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</si>
  <si>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</si>
  <si>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</si>
  <si>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</si>
  <si>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</si>
  <si>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</si>
  <si>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</si>
  <si>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</si>
  <si>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</si>
  <si>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</si>
  <si>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</si>
  <si>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</si>
  <si>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</si>
  <si>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</si>
  <si>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</si>
  <si>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</si>
  <si>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</si>
  <si>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</si>
  <si>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</si>
  <si>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</si>
  <si>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</si>
  <si>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</si>
  <si>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</si>
  <si>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</si>
  <si>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</si>
  <si>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</si>
  <si>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</si>
  <si>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</si>
  <si>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</si>
  <si>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</si>
  <si>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</si>
  <si>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</si>
  <si>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</si>
  <si>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</si>
  <si>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</si>
  <si>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</si>
  <si>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</si>
  <si>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</si>
  <si>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</si>
  <si>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</si>
  <si>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</si>
  <si>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</si>
  <si>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</si>
  <si>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</si>
  <si>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</si>
  <si>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</si>
  <si>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</si>
  <si>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</si>
  <si>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</si>
  <si>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</si>
  <si>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</si>
  <si>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</si>
  <si>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</si>
  <si>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</si>
  <si>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</si>
  <si>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</si>
  <si>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</si>
  <si>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</si>
  <si>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</si>
  <si>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</si>
  <si>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</si>
  <si>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</si>
  <si>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</si>
  <si>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</si>
  <si>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</si>
  <si>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</si>
  <si>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</si>
  <si>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</si>
  <si>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</si>
  <si>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</si>
  <si>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</si>
  <si>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</si>
  <si>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</si>
  <si>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</si>
  <si>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</si>
  <si>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</si>
  <si>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</si>
  <si>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</si>
  <si>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</si>
  <si>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</si>
  <si>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</si>
  <si>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</si>
  <si>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</si>
  <si>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</si>
  <si>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</si>
  <si>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</si>
  <si>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</si>
  <si>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</si>
  <si>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</si>
  <si>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</si>
  <si>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</si>
  <si>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</si>
  <si>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</si>
  <si>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</si>
  <si>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</si>
  <si>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</si>
  <si>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</si>
  <si>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</si>
  <si>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</si>
  <si>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</si>
  <si>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</si>
  <si>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</si>
  <si>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</si>
  <si>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</si>
  <si>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</si>
  <si>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</si>
  <si>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</si>
  <si>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</si>
  <si>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</si>
  <si>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</si>
  <si>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</si>
  <si>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</si>
  <si>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</si>
  <si>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</si>
  <si>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</si>
  <si>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</si>
  <si>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</si>
  <si>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</si>
  <si>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</si>
  <si>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</si>
  <si>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</si>
  <si>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</si>
  <si>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</si>
  <si>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</si>
  <si>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</si>
  <si>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</si>
  <si>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</si>
  <si>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</si>
  <si>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</si>
  <si>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</si>
  <si>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</si>
  <si>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</si>
  <si>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</si>
  <si>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</si>
  <si>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</si>
  <si>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</si>
  <si>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</si>
  <si>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</si>
  <si>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</si>
  <si>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</si>
  <si>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</si>
  <si>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</si>
  <si>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</si>
  <si>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</si>
  <si>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</si>
  <si>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</si>
  <si>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</si>
  <si>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</si>
  <si>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</si>
  <si>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</si>
  <si>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</si>
  <si>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</si>
  <si>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</si>
  <si>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</si>
  <si>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</si>
  <si>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</si>
  <si>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</si>
  <si>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</si>
  <si>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</si>
  <si>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</si>
  <si>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</si>
  <si>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</si>
  <si>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</si>
  <si>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</si>
  <si>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</si>
  <si>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</si>
  <si>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</si>
  <si>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</si>
  <si>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</si>
  <si>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</si>
  <si>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</si>
  <si>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</si>
  <si>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</si>
  <si>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</si>
  <si>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</si>
  <si>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</si>
  <si>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</si>
  <si>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</si>
  <si>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</si>
  <si>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</si>
  <si>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</si>
  <si>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</si>
  <si>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</si>
  <si>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</si>
  <si>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</si>
  <si>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</si>
  <si>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</si>
  <si>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</si>
  <si>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</si>
  <si>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</si>
  <si>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</si>
  <si>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</si>
  <si>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</si>
  <si>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</si>
  <si>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</si>
  <si>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</si>
  <si>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</si>
  <si>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</si>
  <si>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</si>
  <si>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</si>
  <si>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</si>
  <si>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</si>
  <si>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</si>
  <si>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</si>
  <si>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</si>
  <si>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</si>
  <si>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</si>
  <si>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</si>
  <si>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</si>
  <si>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</si>
  <si>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</si>
  <si>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</si>
  <si>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</si>
  <si>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</si>
  <si>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</si>
  <si>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</si>
  <si>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</si>
  <si>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</si>
  <si>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</si>
  <si>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</si>
  <si>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</si>
  <si>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</si>
  <si>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</si>
  <si>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</si>
  <si>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</si>
  <si>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</si>
  <si>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</si>
  <si>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</si>
  <si>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</si>
  <si>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</si>
  <si>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</si>
  <si>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</si>
  <si>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</si>
  <si>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</si>
  <si>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</si>
  <si>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</si>
  <si>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</si>
  <si>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</si>
  <si>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</si>
  <si>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</si>
  <si>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</si>
  <si>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</si>
  <si>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</si>
  <si>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</si>
  <si>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</si>
  <si>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</si>
  <si>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</si>
  <si>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</si>
  <si>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</si>
  <si>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</si>
  <si>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</si>
  <si>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</si>
  <si>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</si>
  <si>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</si>
  <si>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</si>
  <si>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</si>
  <si>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</si>
  <si>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</si>
  <si>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</si>
  <si>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</si>
  <si>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</si>
  <si>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</si>
  <si>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</si>
  <si>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</si>
  <si>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</si>
  <si>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</si>
  <si>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</si>
  <si>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</si>
  <si>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</si>
  <si>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</si>
  <si>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</si>
  <si>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</si>
  <si>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</si>
  <si>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</si>
  <si>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</si>
  <si>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</si>
  <si>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</si>
  <si>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</si>
  <si>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</si>
  <si>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</si>
  <si>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</si>
  <si>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</si>
  <si>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</si>
  <si>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</si>
  <si>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</si>
  <si>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</si>
  <si>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</si>
  <si>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</si>
  <si>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</si>
  <si>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</si>
  <si>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</si>
  <si>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</si>
  <si>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</si>
  <si>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</si>
  <si>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</si>
  <si>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</si>
  <si>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</si>
  <si>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</si>
  <si>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</si>
  <si>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</si>
  <si>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</si>
  <si>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</si>
  <si>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</si>
  <si>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</si>
  <si>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</si>
  <si>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</si>
  <si>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</si>
  <si>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</si>
  <si>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</si>
  <si>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</si>
  <si>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</si>
  <si>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</si>
  <si>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</si>
  <si>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</si>
  <si>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</si>
  <si>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</si>
  <si>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</si>
  <si>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</si>
  <si>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</si>
  <si>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</si>
  <si>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</si>
  <si>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</si>
  <si>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</si>
  <si>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</si>
  <si>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</si>
  <si>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</si>
  <si>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</si>
  <si>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</si>
  <si>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</si>
  <si>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</si>
  <si>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</si>
  <si>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</si>
  <si>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</si>
  <si>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</si>
  <si>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</si>
  <si>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</si>
  <si>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</si>
  <si>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</si>
  <si>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</si>
  <si>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</si>
  <si>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</si>
  <si>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</si>
  <si>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</si>
  <si>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</si>
  <si>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</si>
  <si>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</si>
  <si>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</si>
  <si>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</si>
  <si>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</si>
  <si>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</si>
  <si>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</si>
  <si>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</si>
  <si>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</si>
  <si>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</si>
  <si>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</si>
  <si>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</si>
  <si>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</si>
  <si>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</si>
  <si>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</si>
  <si>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</si>
  <si>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</si>
  <si>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</si>
  <si>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</si>
  <si>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</si>
  <si>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</si>
  <si>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</si>
  <si>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</si>
  <si>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</si>
  <si>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</si>
  <si>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</si>
  <si>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</si>
  <si>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</si>
  <si>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</si>
  <si>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</si>
  <si>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</si>
  <si>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</si>
  <si>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</si>
  <si>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</si>
  <si>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</si>
  <si>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</si>
  <si>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</si>
  <si>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</si>
  <si>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</si>
  <si>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</si>
  <si>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</si>
  <si>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</si>
  <si>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</si>
  <si>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</si>
  <si>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</si>
  <si>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</si>
  <si>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</si>
  <si>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</si>
  <si>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</si>
  <si>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</si>
  <si>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</si>
  <si>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</si>
  <si>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</si>
  <si>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</si>
  <si>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</si>
  <si>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</si>
  <si>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</si>
  <si>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</si>
  <si>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</si>
  <si>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</si>
  <si>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</si>
  <si>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</si>
  <si>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</si>
  <si>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</si>
  <si>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</si>
  <si>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</si>
  <si>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</si>
  <si>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</si>
  <si>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</si>
  <si>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</si>
  <si>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</si>
  <si>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</si>
  <si>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</si>
  <si>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</si>
  <si>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</si>
  <si>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</si>
  <si>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</si>
  <si>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</si>
  <si>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</si>
  <si>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</si>
  <si>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</si>
  <si>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</si>
  <si>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</si>
  <si>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</si>
  <si>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</si>
  <si>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</si>
  <si>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</si>
  <si>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</si>
  <si>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</si>
  <si>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</si>
  <si>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</si>
  <si>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</si>
  <si>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</si>
  <si>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</si>
  <si>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</si>
  <si>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</si>
  <si>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</si>
  <si>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</si>
  <si>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</si>
  <si>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</si>
  <si>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</si>
  <si>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</si>
  <si>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</si>
  <si>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</si>
  <si>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</si>
  <si>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</si>
  <si>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</si>
  <si>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</si>
  <si>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</si>
  <si>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</si>
  <si>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</si>
  <si>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</si>
  <si>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</si>
  <si>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</si>
  <si>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</si>
  <si>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</si>
  <si>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</si>
  <si>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</si>
  <si>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</si>
  <si>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</si>
  <si>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</si>
  <si>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</si>
  <si>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</si>
  <si>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</si>
  <si>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</si>
  <si>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</si>
  <si>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</si>
  <si>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</si>
  <si>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</si>
  <si>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</si>
  <si>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</si>
  <si>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</si>
  <si>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</si>
  <si>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</si>
  <si>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</si>
  <si>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</si>
  <si>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</si>
  <si>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</si>
  <si>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</si>
  <si>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</si>
  <si>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</si>
  <si>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</si>
  <si>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</si>
  <si>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</si>
  <si>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</si>
  <si>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</si>
  <si>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</si>
  <si>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</si>
  <si>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</si>
  <si>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</si>
  <si>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</si>
  <si>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</si>
  <si>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</si>
  <si>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</si>
  <si>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</si>
  <si>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</si>
  <si>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</si>
  <si>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</si>
  <si>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</si>
  <si>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</si>
  <si>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</si>
  <si>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</si>
  <si>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</si>
  <si>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</si>
  <si>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</si>
  <si>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</si>
  <si>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</si>
  <si>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</si>
  <si>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</si>
  <si>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</si>
  <si>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</si>
  <si>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</si>
  <si>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</si>
  <si>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</si>
  <si>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</si>
  <si>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</si>
  <si>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</si>
  <si>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</si>
  <si>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</si>
  <si>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</si>
  <si>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</si>
  <si>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</si>
  <si>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</si>
  <si>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</si>
  <si>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</si>
  <si>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</si>
  <si>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</si>
  <si>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</si>
  <si>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</si>
  <si>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</si>
  <si>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</si>
  <si>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</si>
  <si>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</si>
  <si>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</si>
  <si>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</si>
  <si>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</si>
  <si>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</si>
  <si>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</si>
  <si>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</si>
  <si>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</si>
  <si>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</si>
  <si>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</si>
  <si>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</si>
  <si>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</si>
  <si>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</si>
  <si>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</si>
  <si>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</si>
  <si>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</si>
  <si>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</si>
  <si>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</si>
  <si>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</si>
  <si>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</si>
  <si>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</si>
  <si>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</si>
  <si>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</si>
  <si>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</si>
  <si>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</si>
  <si>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</si>
  <si>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</si>
  <si>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</si>
  <si>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</si>
  <si>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</si>
  <si>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</si>
  <si>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</si>
  <si>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</si>
  <si>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</si>
  <si>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</si>
  <si>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</si>
  <si>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</si>
  <si>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</si>
  <si>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</si>
  <si>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</si>
  <si>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</si>
  <si>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</si>
  <si>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</si>
  <si>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</si>
  <si>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</si>
  <si>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</si>
  <si>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</si>
  <si>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</si>
  <si>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</si>
  <si>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</si>
  <si>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</si>
  <si>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</si>
  <si>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</si>
  <si>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</si>
  <si>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</si>
  <si>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</si>
  <si>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</si>
  <si>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</si>
  <si>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</si>
  <si>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</si>
  <si>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</si>
  <si>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</si>
  <si>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</si>
  <si>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</si>
  <si>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</si>
  <si>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</si>
  <si>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</si>
  <si>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</si>
  <si>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</si>
  <si>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</si>
  <si>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</si>
  <si>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</si>
  <si>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</si>
  <si>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</si>
  <si>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</si>
  <si>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</si>
  <si>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</si>
  <si>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</si>
  <si>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</si>
  <si>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</si>
  <si>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</si>
  <si>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</si>
  <si>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</si>
  <si>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</si>
  <si>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</si>
  <si>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</si>
  <si>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</si>
  <si>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</si>
  <si>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</si>
  <si>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</si>
  <si>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</si>
  <si>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</si>
  <si>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</si>
  <si>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</si>
  <si>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</si>
  <si>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</si>
  <si>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</si>
  <si>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</si>
  <si>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</si>
  <si>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</si>
  <si>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</si>
  <si>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</si>
  <si>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</si>
  <si>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</si>
  <si>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</si>
  <si>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</si>
  <si>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</si>
  <si>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</si>
  <si>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</si>
  <si>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</si>
  <si>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</si>
  <si>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</si>
  <si>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</si>
  <si>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</si>
  <si>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</si>
  <si>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</si>
  <si>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</si>
  <si>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</si>
  <si>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</si>
  <si>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</si>
  <si>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</si>
  <si>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</si>
  <si>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</si>
  <si>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</si>
  <si>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</si>
  <si>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</si>
  <si>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</si>
  <si>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</si>
  <si>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</si>
  <si>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</si>
  <si>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</si>
  <si>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</si>
  <si>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</si>
  <si>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</si>
  <si>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</si>
  <si>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</si>
  <si>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</si>
  <si>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</si>
  <si>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</si>
  <si>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</si>
  <si>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</si>
  <si>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</si>
  <si>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</si>
  <si>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</si>
  <si>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</si>
  <si>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</si>
  <si>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</si>
  <si>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</si>
  <si>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</si>
  <si>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</si>
  <si>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</si>
  <si>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</si>
  <si>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</si>
  <si>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</si>
  <si>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</si>
  <si>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</si>
  <si>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</si>
  <si>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</si>
  <si>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</si>
  <si>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</si>
  <si>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</si>
  <si>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</si>
  <si>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</si>
  <si>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</si>
  <si>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</si>
  <si>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</si>
  <si>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</si>
  <si>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</si>
  <si>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</si>
  <si>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</si>
  <si>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</si>
  <si>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</si>
  <si>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</si>
  <si>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</si>
  <si>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</si>
  <si>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</si>
  <si>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</si>
  <si>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</si>
  <si>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</si>
  <si>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</si>
  <si>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</si>
  <si>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</si>
  <si>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</si>
  <si>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</si>
  <si>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</si>
  <si>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</si>
  <si>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</si>
  <si>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</si>
  <si>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</si>
  <si>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</si>
  <si>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</si>
  <si>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</si>
  <si>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</si>
  <si>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</si>
  <si>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</si>
  <si>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</si>
  <si>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</si>
  <si>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</si>
  <si>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</si>
  <si>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</si>
  <si>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</si>
  <si>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</si>
  <si>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</si>
  <si>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</si>
  <si>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</si>
  <si>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</si>
  <si>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</si>
  <si>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</si>
  <si>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</si>
  <si>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</si>
  <si>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</si>
  <si>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</si>
  <si>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</si>
  <si>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</si>
  <si>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</si>
  <si>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</si>
  <si>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</si>
  <si>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</si>
  <si>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</si>
  <si>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</si>
  <si>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</si>
  <si>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</si>
  <si>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</si>
  <si>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</si>
  <si>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</si>
  <si>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</si>
  <si>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</si>
  <si>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</si>
  <si>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</si>
  <si>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</si>
  <si>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</si>
  <si>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</si>
  <si>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</si>
  <si>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</si>
  <si>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</si>
  <si>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</si>
  <si>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</si>
  <si>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</si>
  <si>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</si>
  <si>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</si>
  <si>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</si>
  <si>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</si>
  <si>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</si>
  <si>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</si>
  <si>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</si>
  <si>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</si>
  <si>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</si>
  <si>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</si>
  <si>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</si>
  <si>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</si>
  <si>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</si>
  <si>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</si>
  <si>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</si>
  <si>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</si>
  <si>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</si>
  <si>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</si>
  <si>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</si>
  <si>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</si>
  <si>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</si>
  <si>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</si>
  <si>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</si>
  <si>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</si>
  <si>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</si>
  <si>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</si>
  <si>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</si>
  <si>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</si>
  <si>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</si>
  <si>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</si>
  <si>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</si>
  <si>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</si>
  <si>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</si>
  <si>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</si>
  <si>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</si>
  <si>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</si>
  <si>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</si>
  <si>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</si>
  <si>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</si>
  <si>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</si>
  <si>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</si>
  <si>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</si>
  <si>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</si>
  <si>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</si>
  <si>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</si>
  <si>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</si>
  <si>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</si>
  <si>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</si>
  <si>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</si>
  <si>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</si>
  <si>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</si>
  <si>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</si>
  <si>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</si>
  <si>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</si>
  <si>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</si>
  <si>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</si>
  <si>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</si>
  <si>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</si>
  <si>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</si>
  <si>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</si>
  <si>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</si>
  <si>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</si>
  <si>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</si>
  <si>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</si>
  <si>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</si>
  <si>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</si>
  <si>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</si>
  <si>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</si>
  <si>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</si>
  <si>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</si>
  <si>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</si>
  <si>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</si>
  <si>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</si>
  <si>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</si>
  <si>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</si>
  <si>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</si>
  <si>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</si>
  <si>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</si>
  <si>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</si>
  <si>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</si>
  <si>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</si>
  <si>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</si>
  <si>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</si>
  <si>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</si>
  <si>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</si>
  <si>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</si>
  <si>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</si>
  <si>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</si>
  <si>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</si>
  <si>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</si>
  <si>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</si>
  <si>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</si>
  <si>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</si>
  <si>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</si>
  <si>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</si>
  <si>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</si>
  <si>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</si>
  <si>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</si>
  <si>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</si>
  <si>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</si>
  <si>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</si>
  <si>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</si>
  <si>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</si>
  <si>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</si>
  <si>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</si>
  <si>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</si>
  <si>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</si>
  <si>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</si>
  <si>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</si>
  <si>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</si>
  <si>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</si>
  <si>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</si>
  <si>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</si>
  <si>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</si>
  <si>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</si>
  <si>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</si>
  <si>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</si>
  <si>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</si>
  <si>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</si>
  <si>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</si>
  <si>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</si>
  <si>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</si>
  <si>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</si>
  <si>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</si>
  <si>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</si>
  <si>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</si>
  <si>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</si>
  <si>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</si>
  <si>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</si>
  <si>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</si>
  <si>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</si>
  <si>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</si>
  <si>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</si>
  <si>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</si>
  <si>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</si>
  <si>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</si>
  <si>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</si>
  <si>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</si>
  <si>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</si>
  <si>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</si>
  <si>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</si>
  <si>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</si>
  <si>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</si>
  <si>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</si>
  <si>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</si>
  <si>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</si>
  <si>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</si>
  <si>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</si>
  <si>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</si>
  <si>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</si>
  <si>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</si>
  <si>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</si>
  <si>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</si>
  <si>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</si>
  <si>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</si>
  <si>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</si>
  <si>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</si>
  <si>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</si>
  <si>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</si>
  <si>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</si>
  <si>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</si>
  <si>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</si>
  <si>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</si>
  <si>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</si>
  <si>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</si>
  <si>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</si>
  <si>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</si>
  <si>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</si>
  <si>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</si>
  <si>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</si>
  <si>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</si>
  <si>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</si>
  <si>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</si>
  <si>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</si>
  <si>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</si>
  <si>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</si>
  <si>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</si>
  <si>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</si>
  <si>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</si>
  <si>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</si>
  <si>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</si>
  <si>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</si>
  <si>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</si>
  <si>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</si>
  <si>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</si>
  <si>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</si>
  <si>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</si>
  <si>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</si>
  <si>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</si>
  <si>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</si>
  <si>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</si>
  <si>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</si>
  <si>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</si>
  <si>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</si>
  <si>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</si>
  <si>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</si>
  <si>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</si>
  <si>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</si>
  <si>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</si>
  <si>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</si>
  <si>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</si>
  <si>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</si>
  <si>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</si>
  <si>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</si>
  <si>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</si>
  <si>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</si>
  <si>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</si>
  <si>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</si>
  <si>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</si>
  <si>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</si>
  <si>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</si>
  <si>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</si>
  <si>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</si>
  <si>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</si>
  <si>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</si>
  <si>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</si>
  <si>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</si>
  <si>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</si>
  <si>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</si>
  <si>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</si>
  <si>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</si>
  <si>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</si>
  <si>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</si>
  <si>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</si>
  <si>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</si>
  <si>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</si>
  <si>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</si>
  <si>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</si>
  <si>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</si>
  <si>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</si>
  <si>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</si>
  <si>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</si>
  <si>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</si>
  <si>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</si>
  <si>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</si>
  <si>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</si>
  <si>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</si>
  <si>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</si>
  <si>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</si>
  <si>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</si>
  <si>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</si>
  <si>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</si>
  <si>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</si>
  <si>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</si>
  <si>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</si>
  <si>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</si>
  <si>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</si>
  <si>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</si>
  <si>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</si>
  <si>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</si>
  <si>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</si>
  <si>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</si>
  <si>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</si>
  <si>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</si>
  <si>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</si>
  <si>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</si>
  <si>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</si>
  <si>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</si>
  <si>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</si>
  <si>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</si>
  <si>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</si>
  <si>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</si>
  <si>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</si>
  <si>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</si>
  <si>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</si>
  <si>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</si>
  <si>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</si>
  <si>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</si>
  <si>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</si>
  <si>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</si>
  <si>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</si>
  <si>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</si>
  <si>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</si>
  <si>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</si>
  <si>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</si>
  <si>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</si>
  <si>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</si>
  <si>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</si>
  <si>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</si>
  <si>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</si>
  <si>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</si>
  <si>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</si>
  <si>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</si>
  <si>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</si>
  <si>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</si>
  <si>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</si>
  <si>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</si>
  <si>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</si>
  <si>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</si>
  <si>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</si>
  <si>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</si>
  <si>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</si>
  <si>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</si>
  <si>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</si>
  <si>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</si>
  <si>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</si>
  <si>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</si>
  <si>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</si>
  <si>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</si>
  <si>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</si>
  <si>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</si>
  <si>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</si>
  <si>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</si>
  <si>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</si>
  <si>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</si>
  <si>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</si>
  <si>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</si>
  <si>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</si>
  <si>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</si>
  <si>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</si>
  <si>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</si>
  <si>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</si>
  <si>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</si>
  <si>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</si>
  <si>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</si>
  <si>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</si>
  <si>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</si>
  <si>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</si>
  <si>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</si>
  <si>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</si>
  <si>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</si>
  <si>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</si>
  <si>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</si>
  <si>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</si>
  <si>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</si>
  <si>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</si>
  <si>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</si>
  <si>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</si>
  <si>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</si>
  <si>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</si>
  <si>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</si>
  <si>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</si>
  <si>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</si>
  <si>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</si>
  <si>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</si>
  <si>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</si>
  <si>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</si>
  <si>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</si>
  <si>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</si>
  <si>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</si>
  <si>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</si>
  <si>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</si>
  <si>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</si>
  <si>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</si>
  <si>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</si>
  <si>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</si>
  <si>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</si>
  <si>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</si>
  <si>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</si>
  <si>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</si>
  <si>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</si>
  <si>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</si>
  <si>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</si>
  <si>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</si>
  <si>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</si>
  <si>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</si>
  <si>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</si>
  <si>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</si>
  <si>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</si>
  <si>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</si>
  <si>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</si>
  <si>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</si>
  <si>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</si>
  <si>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</si>
  <si>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</si>
  <si>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</si>
  <si>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</si>
  <si>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</si>
  <si>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</si>
  <si>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</si>
  <si>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</si>
  <si>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</si>
  <si>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</si>
  <si>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</si>
  <si>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</si>
  <si>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</si>
  <si>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</si>
  <si>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</si>
  <si>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</si>
  <si>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</si>
  <si>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</si>
  <si>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</si>
  <si>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</si>
  <si>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</si>
  <si>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</si>
  <si>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</si>
  <si>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</si>
  <si>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</si>
  <si>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</si>
  <si>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</si>
  <si>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</si>
  <si>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</si>
  <si>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</si>
  <si>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</si>
  <si>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</si>
  <si>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</si>
  <si>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</si>
  <si>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</si>
  <si>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</si>
  <si>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</si>
  <si>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</si>
  <si>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</si>
  <si>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</si>
  <si>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</si>
  <si>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</si>
  <si>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</si>
  <si>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</si>
  <si>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</si>
  <si>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</si>
  <si>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</si>
  <si>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</si>
  <si>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</si>
  <si>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</si>
  <si>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</si>
  <si>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</si>
  <si>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</si>
  <si>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</si>
  <si>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</si>
  <si>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</si>
  <si>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</si>
  <si>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</si>
  <si>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</si>
  <si>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</si>
  <si>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</si>
  <si>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</si>
  <si>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</si>
  <si>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</si>
  <si>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</si>
  <si>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</si>
  <si>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</si>
  <si>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</si>
  <si>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</si>
  <si>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</si>
  <si>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</si>
  <si>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</si>
  <si>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</si>
  <si>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</si>
  <si>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</si>
  <si>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</si>
  <si>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</si>
  <si>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</si>
  <si>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</si>
  <si>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</si>
  <si>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</si>
  <si>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</si>
  <si>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</si>
  <si>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</si>
  <si>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</si>
  <si>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</si>
  <si>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</si>
  <si>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</si>
  <si>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</si>
  <si>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</si>
  <si>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</si>
  <si>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</si>
  <si>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</si>
  <si>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</si>
  <si>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</si>
  <si>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</si>
  <si>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</si>
  <si>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</si>
  <si>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</si>
  <si>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</si>
  <si>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</si>
  <si>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</si>
  <si>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</si>
  <si>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</si>
  <si>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</si>
  <si>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</si>
  <si>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</si>
  <si>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</si>
  <si>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</si>
  <si>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</si>
  <si>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</si>
  <si>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</si>
  <si>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</si>
  <si>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</si>
  <si>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</si>
  <si>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</si>
  <si>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</si>
  <si>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</si>
  <si>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</si>
  <si>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</si>
  <si>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</si>
  <si>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</si>
  <si>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</si>
  <si>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</si>
  <si>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</si>
  <si>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</si>
  <si>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</si>
  <si>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</si>
  <si>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</si>
  <si>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</si>
  <si>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</si>
  <si>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</si>
  <si>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</si>
  <si>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</si>
  <si>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</si>
  <si>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</si>
  <si>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</si>
  <si>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</si>
  <si>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</si>
  <si>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</si>
  <si>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</si>
  <si>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</si>
  <si>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</si>
  <si>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</si>
  <si>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</si>
  <si>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</si>
  <si>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</si>
  <si>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</si>
  <si>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</si>
  <si>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</si>
  <si>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</si>
  <si>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</si>
  <si>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</si>
  <si>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</si>
  <si>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</si>
  <si>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</si>
  <si>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</si>
  <si>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</si>
  <si>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</si>
  <si>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</si>
  <si>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</si>
  <si>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</si>
  <si>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</si>
  <si>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</si>
  <si>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</si>
  <si>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</si>
  <si>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</si>
  <si>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</si>
  <si>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</si>
  <si>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</si>
  <si>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</si>
  <si>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</si>
  <si>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</si>
  <si>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</si>
  <si>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</si>
  <si>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</si>
  <si>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</si>
  <si>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</si>
  <si>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</si>
  <si>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</si>
  <si>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</si>
  <si>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</si>
  <si>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</si>
  <si>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</si>
  <si>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</si>
  <si>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</si>
  <si>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</si>
  <si>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</si>
  <si>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</si>
  <si>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</si>
  <si>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</si>
  <si>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</si>
  <si>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</si>
  <si>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</si>
  <si>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</si>
  <si>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</si>
  <si>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</si>
  <si>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</si>
  <si>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</si>
  <si>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</si>
  <si>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</si>
  <si>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</si>
  <si>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</si>
  <si>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</si>
  <si>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</si>
  <si>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</si>
  <si>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</si>
  <si>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</si>
  <si>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</si>
  <si>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</si>
  <si>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</si>
  <si>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</si>
  <si>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</si>
  <si>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</si>
  <si>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</si>
  <si>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</si>
  <si>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</si>
  <si>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</si>
  <si>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</si>
  <si>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</si>
  <si>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</si>
  <si>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</si>
  <si>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</si>
  <si>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</si>
  <si>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</si>
  <si>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</si>
  <si>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</si>
  <si>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</si>
  <si>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</si>
  <si>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</si>
  <si>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</si>
  <si>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</si>
  <si>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</si>
  <si>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</si>
  <si>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</si>
  <si>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</si>
  <si>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</si>
  <si>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</si>
  <si>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</si>
  <si>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</si>
  <si>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</si>
  <si>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</si>
  <si>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</si>
  <si>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</si>
  <si>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</si>
  <si>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</si>
  <si>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</si>
  <si>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</si>
  <si>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</si>
  <si>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</si>
  <si>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</si>
  <si>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</si>
  <si>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</si>
  <si>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</si>
  <si>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</si>
  <si>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</si>
  <si>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</si>
  <si>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</si>
  <si>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</si>
  <si>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</si>
  <si>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</si>
  <si>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</si>
  <si>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</si>
  <si>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</si>
  <si>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</si>
  <si>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</si>
  <si>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</si>
  <si>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</si>
  <si>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</si>
  <si>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</si>
  <si>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</si>
  <si>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</si>
  <si>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</si>
  <si>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</si>
  <si>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</si>
  <si>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</si>
  <si>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</si>
  <si>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</si>
  <si>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</si>
  <si>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</si>
  <si>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</si>
  <si>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</si>
  <si>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</si>
  <si>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</si>
  <si>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</si>
  <si>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</si>
  <si>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</si>
  <si>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</si>
  <si>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</si>
  <si>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</si>
  <si>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</si>
  <si>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</si>
  <si>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</si>
  <si>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</si>
  <si>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</si>
  <si>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</si>
  <si>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</si>
  <si>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</si>
  <si>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</si>
  <si>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</si>
  <si>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</si>
  <si>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</si>
  <si>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</si>
  <si>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</si>
  <si>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</si>
  <si>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</si>
  <si>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</si>
  <si>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</si>
  <si>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</si>
  <si>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</si>
  <si>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</si>
  <si>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</si>
  <si>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</si>
  <si>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</si>
  <si>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</si>
  <si>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</si>
  <si>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</si>
  <si>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</si>
  <si>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</si>
  <si>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</si>
  <si>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</si>
  <si>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</si>
  <si>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</si>
  <si>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</si>
  <si>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</si>
  <si>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</si>
  <si>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</si>
  <si>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</si>
  <si>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</si>
  <si>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</si>
  <si>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</si>
  <si>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</si>
  <si>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</si>
  <si>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</si>
  <si>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</si>
  <si>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</si>
  <si>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</si>
  <si>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</si>
  <si>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</si>
  <si>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</si>
  <si>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</si>
  <si>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</si>
  <si>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</si>
  <si>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</si>
  <si>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</si>
  <si>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</si>
  <si>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</si>
  <si>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</si>
  <si>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</si>
  <si>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</si>
  <si>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</si>
  <si>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</si>
  <si>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</si>
  <si>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</si>
  <si>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</si>
  <si>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</si>
  <si>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</si>
  <si>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</si>
  <si>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</si>
  <si>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</si>
  <si>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</si>
  <si>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</si>
  <si>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</si>
  <si>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</si>
  <si>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</si>
  <si>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</si>
  <si>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</si>
  <si>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</si>
  <si>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</si>
  <si>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</si>
  <si>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</si>
  <si>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</si>
  <si>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</si>
  <si>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</si>
  <si>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</si>
  <si>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</si>
  <si>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</si>
  <si>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</si>
  <si>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</si>
  <si>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</si>
  <si>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</si>
  <si>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</si>
  <si>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</si>
  <si>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</si>
  <si>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</si>
  <si>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</si>
  <si>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</si>
  <si>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</si>
  <si>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</si>
  <si>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</si>
  <si>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</si>
  <si>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</si>
  <si>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</si>
  <si>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</si>
  <si>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</si>
  <si>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</si>
  <si>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</si>
  <si>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</si>
  <si>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</si>
  <si>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</si>
  <si>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</si>
  <si>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</si>
  <si>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</si>
  <si>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</si>
  <si>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</si>
  <si>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</si>
  <si>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</si>
  <si>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</si>
  <si>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</si>
  <si>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</si>
  <si>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</si>
  <si>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</si>
  <si>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</si>
  <si>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</si>
  <si>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</si>
  <si>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</si>
  <si>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</si>
  <si>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</si>
  <si>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</si>
  <si>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</si>
  <si>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</si>
  <si>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</si>
  <si>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</si>
  <si>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</si>
  <si>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</si>
  <si>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</si>
  <si>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</si>
  <si>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</si>
  <si>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</si>
  <si>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</si>
  <si>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</si>
  <si>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</si>
  <si>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</si>
  <si>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</si>
  <si>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</si>
  <si>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</si>
  <si>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</si>
  <si>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</si>
  <si>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</si>
  <si>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</si>
  <si>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</si>
  <si>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</si>
  <si>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</si>
  <si>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</si>
  <si>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</si>
  <si>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</si>
  <si>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</si>
  <si>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</si>
  <si>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</si>
  <si>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</si>
  <si>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</si>
  <si>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</si>
  <si>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</si>
  <si>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</si>
  <si>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</si>
  <si>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</si>
  <si>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</si>
  <si>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</si>
  <si>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</si>
  <si>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</si>
  <si>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</si>
  <si>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</si>
  <si>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</si>
  <si>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</si>
  <si>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</si>
  <si>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</si>
  <si>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</si>
  <si>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</si>
  <si>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</si>
  <si>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</si>
  <si>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</si>
  <si>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</si>
  <si>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</si>
  <si>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</si>
  <si>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</si>
  <si>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</si>
  <si>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</si>
  <si>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</si>
  <si>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</si>
  <si>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</si>
  <si>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</si>
  <si>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</si>
  <si>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</si>
  <si>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</si>
  <si>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</si>
  <si>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</si>
  <si>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</si>
  <si>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</si>
  <si>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</si>
  <si>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</si>
  <si>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</si>
  <si>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</si>
  <si>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</si>
  <si>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</si>
  <si>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</si>
  <si>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</si>
  <si>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</si>
  <si>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</si>
  <si>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</si>
  <si>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</si>
  <si>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</si>
  <si>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</si>
  <si>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</si>
  <si>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</si>
  <si>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</si>
  <si>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</si>
  <si>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</si>
  <si>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</si>
  <si>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</si>
  <si>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</si>
  <si>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</si>
  <si>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</si>
  <si>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</si>
  <si>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</si>
  <si>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</si>
  <si>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</si>
  <si>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</si>
  <si>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</si>
  <si>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</si>
  <si>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</si>
  <si>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</si>
  <si>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</si>
  <si>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</si>
  <si>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</si>
  <si>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</si>
  <si>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</si>
  <si>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</si>
  <si>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</si>
  <si>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</si>
  <si>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</si>
  <si>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</si>
  <si>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</si>
  <si>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</si>
  <si>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</si>
  <si>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</si>
  <si>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</si>
  <si>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</si>
  <si>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</si>
  <si>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</si>
  <si>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</si>
  <si>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</si>
  <si>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</si>
  <si>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</si>
  <si>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</si>
  <si>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</si>
  <si>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</si>
  <si>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</si>
  <si>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</si>
  <si>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</si>
  <si>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</si>
  <si>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</si>
  <si>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</si>
  <si>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</si>
  <si>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</si>
  <si>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</si>
  <si>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</si>
  <si>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</si>
  <si>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</si>
  <si>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</si>
  <si>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</si>
  <si>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</si>
  <si>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</si>
  <si>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</si>
  <si>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</si>
  <si>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</si>
  <si>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</si>
  <si>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</si>
  <si>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</si>
  <si>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</si>
  <si>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</si>
  <si>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</si>
  <si>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</si>
  <si>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</si>
  <si>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</si>
  <si>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</si>
  <si>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</si>
  <si>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</si>
  <si>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</si>
  <si>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</si>
  <si>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</si>
  <si>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</si>
  <si>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</si>
  <si>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</si>
  <si>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</si>
  <si>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</si>
  <si>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</si>
  <si>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</si>
  <si>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</si>
  <si>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</si>
  <si>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</si>
  <si>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</si>
  <si>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</si>
  <si>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</si>
  <si>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</si>
  <si>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</si>
  <si>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</si>
  <si>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</si>
  <si>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</si>
  <si>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</si>
  <si>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</si>
  <si>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</si>
  <si>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</si>
  <si>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</si>
  <si>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</si>
  <si>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</si>
  <si>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</si>
  <si>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</si>
  <si>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</si>
  <si>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</si>
  <si>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</si>
  <si>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</si>
  <si>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</si>
  <si>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</si>
  <si>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</si>
  <si>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</si>
  <si>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</si>
  <si>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</si>
  <si>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</si>
  <si>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</si>
  <si>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</si>
  <si>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</si>
  <si>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</si>
  <si>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</si>
  <si>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</si>
  <si>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</si>
  <si>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</si>
  <si>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</si>
  <si>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</si>
  <si>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</si>
  <si>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</si>
  <si>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</si>
  <si>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</si>
  <si>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</si>
  <si>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</si>
  <si>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</si>
  <si>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</si>
  <si>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</si>
  <si>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</si>
  <si>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</si>
  <si>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</si>
  <si>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</si>
  <si>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</si>
  <si>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</si>
  <si>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</si>
  <si>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</si>
  <si>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</si>
  <si>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</si>
  <si>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</si>
  <si>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</si>
  <si>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</si>
  <si>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</si>
  <si>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</si>
  <si>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</si>
  <si>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</si>
  <si>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</si>
  <si>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</si>
  <si>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</si>
  <si>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</si>
  <si>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</si>
  <si>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</si>
  <si>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</si>
  <si>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</si>
  <si>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</si>
  <si>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</si>
  <si>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</si>
  <si>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</si>
  <si>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</si>
  <si>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</si>
  <si>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</si>
  <si>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</si>
  <si>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</si>
  <si>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</si>
  <si>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</si>
  <si>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</si>
  <si>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</si>
  <si>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</si>
  <si>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</si>
  <si>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</si>
  <si>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</si>
  <si>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</si>
  <si>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</si>
  <si>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</si>
  <si>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</si>
  <si>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</si>
  <si>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</si>
  <si>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</si>
  <si>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</si>
  <si>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</si>
  <si>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</si>
  <si>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</si>
  <si>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</si>
  <si>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</si>
  <si>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</si>
  <si>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</si>
  <si>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</si>
  <si>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</si>
  <si>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</si>
  <si>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</si>
  <si>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</si>
  <si>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</si>
  <si>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</si>
  <si>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</si>
  <si>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</si>
  <si>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</si>
  <si>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</si>
  <si>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</si>
  <si>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</si>
  <si>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</si>
  <si>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</si>
  <si>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</si>
  <si>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</si>
  <si>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</si>
  <si>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</si>
  <si>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</si>
  <si>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</si>
  <si>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</si>
  <si>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</si>
  <si>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</si>
  <si>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</si>
  <si>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</si>
  <si>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</si>
  <si>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</si>
  <si>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</si>
  <si>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</si>
  <si>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</si>
  <si>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</si>
  <si>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</si>
  <si>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</si>
  <si>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</si>
  <si>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</si>
  <si>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</si>
  <si>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</si>
  <si>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</si>
  <si>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</si>
  <si>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</si>
  <si>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</si>
  <si>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</si>
  <si>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</si>
  <si>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</si>
  <si>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</si>
  <si>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</si>
  <si>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</si>
  <si>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</si>
  <si>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</si>
  <si>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</si>
  <si>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</si>
  <si>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</si>
  <si>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</si>
  <si>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</si>
  <si>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</si>
  <si>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</si>
  <si>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</si>
  <si>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</si>
  <si>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</si>
  <si>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</si>
  <si>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</si>
  <si>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</si>
  <si>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</si>
  <si>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</si>
  <si>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</si>
  <si>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</si>
  <si>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</si>
  <si>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</si>
  <si>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</si>
  <si>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</si>
  <si>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</si>
  <si>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</si>
  <si>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</si>
  <si>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</si>
  <si>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</si>
  <si>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</si>
  <si>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</si>
  <si>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</si>
  <si>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</si>
  <si>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</si>
  <si>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</si>
  <si>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</si>
  <si>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</si>
  <si>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</si>
  <si>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</si>
  <si>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</si>
  <si>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</si>
  <si>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</si>
  <si>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</si>
  <si>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</si>
  <si>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</si>
  <si>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</si>
  <si>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</si>
  <si>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</si>
  <si>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</si>
  <si>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</si>
  <si>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</si>
  <si>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</si>
  <si>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</si>
  <si>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</si>
  <si>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</si>
  <si>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</si>
  <si>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</si>
  <si>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</si>
  <si>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</si>
  <si>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</si>
  <si>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</si>
  <si>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</si>
  <si>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</si>
  <si>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</si>
  <si>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</si>
  <si>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</si>
  <si>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</si>
  <si>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</si>
  <si>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</si>
  <si>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</si>
  <si>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</si>
  <si>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</si>
  <si>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</si>
  <si>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</si>
  <si>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</si>
  <si>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</si>
  <si>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</si>
  <si>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</si>
  <si>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</si>
  <si>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</si>
  <si>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</si>
  <si>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</si>
  <si>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</si>
  <si>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</si>
  <si>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</si>
  <si>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</si>
  <si>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</si>
  <si>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</si>
  <si>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</si>
  <si>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</si>
  <si>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</si>
  <si>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</si>
  <si>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</si>
  <si>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</si>
  <si>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</si>
  <si>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</si>
  <si>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</si>
  <si>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</si>
  <si>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</si>
  <si>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</si>
  <si>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</si>
  <si>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</si>
  <si>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</si>
  <si>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</si>
  <si>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</si>
  <si>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</si>
  <si>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</si>
  <si>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</si>
  <si>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</si>
  <si>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</si>
  <si>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</si>
  <si>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</si>
  <si>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</si>
  <si>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</si>
  <si>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</si>
  <si>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</si>
  <si>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</si>
  <si>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</si>
  <si>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</si>
  <si>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</si>
  <si>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</si>
  <si>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</si>
  <si>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</si>
  <si>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</si>
  <si>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</si>
  <si>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</si>
  <si>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</si>
  <si>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</si>
  <si>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</si>
  <si>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</si>
  <si>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</si>
  <si>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</si>
  <si>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</si>
  <si>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</si>
  <si>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</si>
  <si>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</si>
  <si>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</si>
  <si>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</si>
  <si>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</si>
  <si>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</si>
  <si>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</si>
  <si>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</si>
  <si>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</si>
  <si>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</si>
  <si>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</si>
  <si>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</si>
  <si>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</si>
  <si>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</si>
  <si>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</si>
  <si>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</si>
  <si>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</si>
  <si>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</si>
  <si>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</si>
  <si>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</si>
  <si>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</si>
  <si>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</si>
  <si>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</si>
  <si>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</si>
  <si>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</si>
  <si>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</si>
  <si>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</si>
  <si>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</si>
  <si>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</si>
  <si>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</si>
  <si>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</si>
  <si>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</si>
  <si>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</si>
  <si>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</si>
  <si>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</si>
  <si>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</si>
  <si>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</si>
  <si>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</si>
  <si>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</si>
  <si>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</si>
  <si>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</si>
  <si>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</si>
  <si>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</si>
  <si>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</si>
  <si>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</si>
  <si>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</si>
  <si>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</si>
  <si>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</si>
  <si>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</si>
  <si>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</si>
  <si>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</si>
  <si>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</si>
  <si>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</si>
  <si>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</si>
  <si>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</si>
  <si>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</si>
  <si>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</si>
  <si>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</si>
  <si>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</si>
  <si>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</si>
  <si>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</si>
  <si>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</si>
  <si>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</si>
  <si>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</si>
  <si>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</si>
  <si>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</si>
  <si>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</si>
  <si>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</si>
  <si>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</si>
  <si>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</si>
  <si>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</si>
  <si>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</si>
  <si>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</si>
  <si>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</si>
  <si>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</si>
  <si>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</si>
  <si>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</si>
  <si>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</si>
  <si>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</si>
  <si>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</si>
  <si>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</si>
  <si>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</si>
  <si>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</si>
  <si>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</si>
  <si>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</si>
  <si>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</si>
  <si>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</si>
  <si>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</si>
  <si>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</si>
  <si>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</si>
  <si>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</si>
  <si>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</si>
  <si>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</si>
  <si>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</si>
  <si>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</si>
  <si>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</si>
  <si>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</si>
  <si>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</si>
  <si>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</si>
  <si>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</si>
  <si>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</si>
  <si>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</si>
  <si>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</si>
  <si>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</si>
  <si>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</si>
  <si>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</si>
  <si>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</si>
  <si>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</si>
  <si>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</si>
  <si>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</si>
  <si>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</si>
  <si>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</si>
  <si>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</si>
  <si>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</si>
  <si>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</si>
  <si>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</si>
  <si>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</si>
  <si>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</si>
  <si>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</si>
  <si>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</si>
  <si>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</si>
  <si>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</si>
  <si>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</si>
  <si>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</si>
  <si>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</si>
  <si>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</si>
  <si>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</si>
  <si>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</si>
  <si>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</si>
  <si>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</si>
  <si>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</si>
  <si>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</si>
  <si>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</si>
  <si>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</si>
  <si>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</si>
  <si>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</si>
  <si>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</si>
  <si>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</si>
  <si>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</si>
  <si>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</si>
  <si>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</si>
  <si>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</si>
  <si>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</si>
  <si>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</si>
  <si>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</si>
  <si>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</si>
  <si>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</si>
  <si>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</si>
  <si>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</si>
  <si>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</si>
  <si>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</si>
  <si>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</si>
  <si>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</si>
  <si>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</si>
  <si>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</si>
  <si>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</si>
  <si>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</si>
  <si>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</si>
  <si>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</si>
  <si>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</si>
  <si>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</si>
  <si>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</si>
  <si>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</si>
  <si>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</si>
  <si>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</si>
  <si>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</si>
  <si>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</si>
  <si>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</si>
  <si>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</si>
  <si>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</si>
  <si>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</si>
  <si>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</si>
  <si>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</si>
  <si>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</si>
  <si>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</si>
  <si>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</si>
  <si>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</si>
  <si>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</si>
  <si>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</si>
  <si>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</si>
  <si>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</si>
  <si>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</si>
  <si>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</si>
  <si>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</si>
  <si>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</si>
  <si>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</si>
  <si>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</si>
  <si>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</si>
  <si>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</si>
  <si>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</si>
  <si>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</si>
  <si>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</si>
  <si>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</si>
  <si>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</si>
  <si>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</si>
  <si>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</si>
  <si>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</si>
  <si>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</si>
  <si>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</si>
  <si>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</si>
  <si>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</si>
  <si>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</si>
  <si>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</si>
  <si>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</si>
  <si>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</si>
  <si>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</si>
  <si>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</si>
  <si>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</si>
  <si>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</si>
  <si>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</si>
  <si>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</si>
  <si>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</si>
  <si>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</si>
  <si>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</si>
  <si>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</si>
  <si>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</si>
  <si>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</si>
  <si>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</si>
  <si>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</si>
  <si>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</si>
  <si>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</si>
  <si>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</si>
  <si>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</si>
  <si>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</si>
  <si>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</si>
  <si>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</si>
  <si>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</si>
  <si>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</si>
  <si>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</si>
  <si>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</si>
  <si>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</si>
  <si>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</si>
  <si>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</si>
  <si>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</si>
  <si>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</si>
  <si>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</si>
  <si>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</si>
  <si>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</si>
  <si>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</si>
  <si>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</si>
  <si>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</si>
  <si>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</si>
  <si>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</si>
  <si>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</si>
  <si>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</si>
  <si>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</si>
  <si>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</si>
  <si>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</si>
  <si>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</si>
  <si>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</si>
  <si>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</si>
  <si>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</si>
  <si>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</si>
  <si>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</si>
  <si>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</si>
  <si>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</si>
  <si>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</si>
  <si>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</si>
  <si>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</si>
  <si>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</si>
  <si>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</si>
  <si>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</si>
  <si>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</si>
  <si>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</si>
  <si>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</si>
  <si>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</si>
  <si>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</si>
  <si>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</si>
  <si>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</si>
  <si>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</si>
  <si>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</si>
  <si>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</si>
  <si>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</si>
  <si>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</si>
  <si>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</si>
  <si>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</si>
  <si>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</si>
  <si>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</si>
  <si>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</si>
  <si>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</si>
  <si>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</si>
  <si>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</si>
  <si>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</si>
  <si>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</si>
  <si>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</si>
  <si>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</si>
  <si>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</si>
  <si>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</si>
  <si>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</si>
  <si>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</si>
  <si>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</si>
  <si>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</si>
  <si>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</si>
  <si>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</si>
  <si>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</si>
  <si>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</si>
  <si>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</si>
  <si>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</si>
  <si>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</si>
  <si>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</si>
  <si>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</si>
  <si>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</si>
  <si>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</si>
  <si>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</si>
  <si>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</si>
  <si>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</si>
  <si>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</si>
  <si>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</si>
  <si>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</si>
  <si>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</si>
  <si>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</si>
  <si>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</si>
  <si>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</si>
  <si>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</si>
  <si>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</si>
  <si>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</si>
  <si>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</si>
  <si>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</si>
  <si>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</si>
  <si>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</si>
  <si>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</si>
  <si>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</si>
  <si>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</si>
  <si>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</si>
  <si>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</si>
  <si>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</si>
  <si>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</si>
  <si>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</si>
  <si>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</si>
  <si>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</si>
  <si>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</si>
  <si>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</si>
  <si>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</si>
  <si>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</si>
  <si>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</si>
  <si>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</si>
  <si>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</si>
  <si>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</si>
  <si>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</si>
  <si>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</si>
  <si>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</si>
  <si>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</si>
  <si>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</si>
  <si>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</si>
  <si>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</si>
  <si>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</si>
  <si>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</si>
  <si>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</si>
  <si>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</si>
  <si>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</si>
  <si>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</si>
  <si>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</si>
  <si>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</si>
  <si>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</si>
  <si>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</si>
  <si>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</si>
  <si>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</si>
  <si>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</si>
  <si>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</si>
  <si>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</si>
  <si>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</si>
  <si>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</si>
  <si>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</si>
  <si>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</si>
  <si>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</si>
  <si>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</si>
  <si>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</si>
  <si>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</si>
  <si>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</si>
  <si>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</si>
  <si>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</si>
  <si>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</si>
  <si>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</si>
  <si>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</si>
  <si>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</si>
  <si>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</si>
  <si>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</si>
  <si>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</si>
  <si>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</si>
  <si>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</si>
  <si>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</si>
  <si>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</si>
  <si>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</si>
  <si>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</si>
  <si>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</si>
  <si>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</si>
  <si>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</si>
  <si>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</si>
  <si>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</si>
  <si>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</si>
  <si>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</si>
  <si>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</si>
  <si>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</si>
  <si>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</si>
  <si>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</si>
  <si>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</si>
  <si>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</si>
  <si>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</si>
  <si>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</si>
  <si>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</si>
  <si>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</si>
  <si>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</si>
  <si>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</si>
  <si>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</si>
  <si>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</si>
  <si>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</si>
  <si>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</si>
  <si>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</si>
  <si>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</si>
  <si>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</si>
  <si>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</si>
  <si>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</si>
  <si>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</si>
  <si>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</si>
  <si>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</si>
  <si>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</si>
  <si>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</si>
  <si>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</si>
  <si>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</si>
  <si>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</si>
  <si>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</si>
  <si>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</si>
  <si>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</si>
  <si>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</si>
  <si>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</si>
  <si>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</si>
  <si>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</si>
  <si>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</si>
  <si>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</si>
  <si>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</si>
  <si>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</si>
  <si>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</si>
  <si>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</si>
  <si>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</si>
  <si>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</si>
  <si>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</si>
  <si>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</si>
  <si>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</si>
  <si>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</si>
  <si>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</si>
  <si>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</si>
  <si>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</si>
  <si>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</si>
  <si>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</si>
  <si>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</si>
  <si>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</si>
  <si>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</si>
  <si>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</si>
  <si>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</si>
  <si>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</si>
  <si>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</si>
  <si>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</si>
  <si>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</si>
  <si>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</si>
  <si>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</si>
  <si>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</si>
  <si>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</si>
  <si>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</si>
  <si>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</si>
  <si>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</si>
  <si>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</si>
  <si>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</si>
  <si>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</si>
  <si>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</si>
  <si>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</si>
  <si>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</si>
  <si>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</si>
  <si>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</si>
  <si>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</si>
  <si>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</si>
  <si>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</si>
  <si>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</si>
  <si>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</si>
  <si>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</si>
  <si>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</si>
  <si>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</si>
  <si>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</si>
  <si>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</si>
  <si>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</si>
  <si>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</si>
  <si>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</si>
  <si>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</si>
  <si>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</si>
  <si>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</si>
  <si>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</si>
  <si>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</si>
  <si>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</si>
  <si>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</si>
  <si>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</si>
  <si>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</si>
  <si>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</si>
  <si>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</si>
  <si>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</si>
  <si>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</si>
  <si>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</si>
  <si>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</si>
  <si>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</si>
  <si>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</si>
  <si>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</si>
  <si>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</si>
  <si>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</si>
  <si>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</si>
  <si>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</si>
  <si>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</si>
  <si>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</si>
  <si>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</si>
  <si>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</si>
  <si>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</si>
  <si>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</si>
  <si>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</si>
  <si>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</si>
  <si>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</si>
  <si>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</si>
  <si>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</si>
  <si>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</si>
  <si>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</si>
  <si>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</si>
  <si>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</si>
  <si>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</si>
  <si>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</si>
  <si>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</si>
  <si>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</si>
  <si>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</si>
  <si>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</si>
  <si>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</si>
  <si>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</si>
  <si>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</si>
  <si>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</si>
  <si>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</si>
  <si>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</si>
  <si>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</si>
  <si>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</si>
  <si>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</si>
  <si>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</si>
  <si>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</si>
  <si>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</si>
  <si>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</si>
  <si>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</si>
  <si>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</si>
  <si>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</si>
  <si>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</si>
  <si>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</si>
  <si>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</si>
  <si>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</si>
  <si>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</si>
  <si>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</si>
  <si>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</si>
  <si>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</si>
  <si>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</si>
  <si>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</si>
  <si>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</si>
  <si>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</si>
  <si>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</si>
  <si>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</si>
  <si>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</si>
  <si>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</si>
  <si>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</si>
  <si>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</si>
  <si>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</si>
  <si>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</si>
  <si>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</si>
  <si>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</si>
  <si>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</si>
  <si>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</si>
  <si>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</si>
  <si>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</si>
  <si>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</si>
  <si>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</si>
  <si>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</si>
  <si>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</si>
  <si>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</si>
  <si>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</si>
  <si>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</si>
  <si>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</si>
  <si>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</si>
  <si>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</si>
  <si>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</si>
  <si>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</si>
  <si>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</si>
  <si>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</si>
  <si>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</si>
  <si>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</si>
  <si>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</si>
  <si>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</si>
  <si>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</si>
  <si>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</si>
  <si>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</si>
  <si>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</si>
  <si>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</si>
  <si>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</si>
  <si>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</si>
  <si>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</si>
  <si>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</si>
  <si>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</si>
  <si>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</si>
  <si>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</si>
  <si>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</si>
  <si>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</si>
  <si>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</si>
  <si>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</si>
  <si>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</si>
  <si>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</si>
  <si>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</si>
  <si>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</si>
  <si>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</si>
  <si>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</si>
  <si>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</si>
  <si>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</si>
  <si>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</si>
  <si>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</si>
  <si>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</si>
  <si>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</si>
  <si>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</si>
  <si>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</si>
  <si>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</si>
  <si>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</si>
  <si>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</si>
  <si>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</si>
  <si>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</si>
  <si>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</si>
  <si>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</si>
  <si>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</si>
  <si>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</si>
  <si>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</si>
  <si>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</si>
  <si>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</si>
  <si>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</si>
  <si>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</si>
  <si>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</si>
  <si>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</si>
  <si>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</si>
  <si>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</si>
  <si>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</si>
  <si>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</si>
  <si>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</si>
  <si>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</si>
  <si>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</si>
  <si>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</si>
  <si>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</si>
  <si>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</si>
  <si>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</si>
  <si>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</si>
  <si>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</si>
  <si>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</si>
  <si>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</si>
  <si>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</si>
  <si>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</si>
  <si>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</si>
  <si>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</si>
  <si>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</si>
  <si>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</si>
  <si>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</si>
  <si>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</si>
  <si>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</si>
  <si>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</si>
  <si>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</si>
  <si>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</si>
  <si>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</si>
  <si>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</si>
  <si>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</si>
  <si>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</si>
  <si>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</si>
  <si>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</si>
  <si>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</si>
  <si>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</si>
  <si>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</si>
  <si>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</si>
  <si>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</si>
  <si>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</si>
  <si>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</si>
  <si>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</si>
  <si>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</si>
  <si>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</si>
  <si>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</si>
  <si>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</si>
  <si>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</si>
  <si>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</si>
  <si>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</si>
  <si>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</si>
  <si>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</si>
  <si>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</si>
  <si>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</si>
  <si>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</si>
  <si>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</si>
  <si>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</si>
  <si>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</si>
  <si>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</si>
  <si>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</si>
  <si>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</si>
  <si>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</si>
  <si>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</si>
  <si>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</si>
  <si>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</si>
  <si>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</si>
  <si>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</si>
  <si>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</si>
  <si>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</si>
  <si>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</si>
  <si>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</si>
  <si>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</si>
  <si>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</si>
  <si>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</si>
  <si>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</si>
  <si>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</si>
  <si>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</si>
  <si>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</si>
  <si>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</si>
  <si>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</si>
  <si>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</si>
  <si>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</si>
  <si>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</si>
  <si>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</si>
  <si>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</si>
  <si>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</si>
  <si>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</si>
  <si>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</si>
  <si>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</si>
  <si>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</si>
  <si>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</si>
  <si>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</si>
  <si>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</si>
  <si>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</si>
  <si>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</si>
  <si>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</si>
  <si>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</si>
  <si>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</si>
  <si>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</si>
  <si>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</si>
  <si>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</si>
  <si>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</si>
  <si>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</si>
  <si>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</si>
  <si>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</si>
  <si>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</si>
  <si>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</si>
  <si>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</si>
  <si>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</si>
  <si>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</si>
  <si>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</si>
  <si>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</si>
  <si>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</si>
  <si>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</si>
  <si>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</si>
  <si>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</si>
  <si>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</si>
  <si>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</si>
  <si>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</si>
  <si>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</si>
  <si>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</si>
  <si>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</si>
  <si>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</si>
  <si>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</si>
  <si>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</si>
  <si>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</si>
  <si>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</si>
  <si>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</si>
  <si>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</si>
  <si>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</si>
  <si>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</si>
  <si>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</si>
  <si>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</si>
  <si>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</si>
  <si>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</si>
  <si>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</si>
  <si>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</si>
  <si>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</si>
  <si>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</si>
  <si>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</si>
  <si>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</si>
  <si>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</si>
  <si>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</si>
  <si>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</si>
  <si>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</si>
  <si>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</si>
  <si>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</si>
  <si>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</si>
  <si>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</si>
  <si>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</si>
  <si>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</si>
  <si>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</si>
  <si>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</si>
  <si>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</si>
  <si>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</si>
  <si>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</si>
  <si>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</si>
  <si>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</si>
  <si>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</si>
  <si>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</si>
  <si>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</si>
  <si>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</si>
  <si>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</si>
  <si>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</si>
  <si>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</si>
  <si>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</si>
  <si>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</si>
  <si>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</si>
  <si>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</si>
  <si>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</si>
  <si>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</si>
  <si>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</si>
  <si>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</si>
  <si>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</si>
  <si>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</si>
  <si>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</si>
  <si>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</si>
  <si>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</si>
  <si>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</si>
  <si>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</si>
  <si>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</si>
  <si>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</si>
  <si>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</si>
  <si>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</si>
  <si>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</si>
  <si>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</si>
  <si>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</si>
  <si>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</si>
  <si>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</si>
  <si>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</si>
  <si>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</si>
  <si>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</si>
  <si>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</si>
  <si>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</si>
  <si>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</si>
  <si>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</si>
  <si>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</si>
  <si>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</si>
  <si>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</si>
  <si>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</si>
  <si>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</si>
  <si>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</si>
  <si>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</si>
  <si>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</si>
  <si>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</si>
  <si>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</si>
  <si>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</si>
  <si>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</si>
  <si>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</si>
  <si>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</si>
  <si>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</si>
  <si>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</si>
  <si>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</si>
  <si>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</si>
  <si>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</si>
  <si>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</si>
  <si>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</si>
  <si>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</si>
  <si>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</si>
  <si>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</si>
  <si>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</si>
  <si>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</si>
  <si>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</si>
  <si>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</si>
  <si>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</si>
  <si>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</si>
  <si>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</si>
  <si>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</si>
  <si>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</si>
  <si>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</si>
  <si>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</si>
  <si>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</si>
  <si>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</si>
  <si>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</si>
  <si>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</si>
  <si>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</si>
  <si>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</si>
  <si>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</si>
  <si>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</si>
  <si>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</si>
  <si>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</si>
  <si>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</si>
  <si>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</si>
  <si>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</si>
  <si>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</si>
  <si>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</si>
  <si>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</si>
  <si>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</si>
  <si>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</si>
  <si>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</si>
  <si>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</si>
  <si>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</si>
  <si>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</si>
  <si>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</si>
  <si>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</si>
  <si>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</si>
  <si>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</si>
  <si>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</si>
  <si>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</si>
  <si>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</si>
  <si>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</si>
  <si>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</si>
  <si>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</si>
  <si>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</si>
  <si>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</si>
  <si>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</si>
  <si>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</si>
  <si>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</si>
  <si>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</si>
  <si>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</si>
  <si>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</si>
  <si>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</si>
  <si>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</si>
  <si>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</si>
  <si>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</si>
  <si>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</si>
  <si>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</si>
  <si>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</si>
  <si>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</si>
  <si>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</si>
  <si>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</si>
  <si>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</si>
  <si>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</si>
  <si>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</si>
  <si>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</si>
  <si>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</si>
  <si>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</si>
  <si>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</si>
  <si>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</si>
  <si>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</si>
  <si>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</si>
  <si>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</si>
  <si>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</si>
  <si>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</si>
  <si>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</si>
  <si>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</si>
  <si>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</si>
  <si>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</si>
  <si>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</si>
  <si>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</si>
  <si>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</si>
  <si>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</si>
  <si>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</si>
  <si>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</si>
  <si>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</si>
  <si>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</si>
  <si>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</si>
  <si>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</si>
  <si>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</si>
  <si>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</si>
  <si>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</si>
  <si>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</si>
  <si>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</si>
  <si>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</si>
  <si>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</si>
  <si>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</si>
  <si>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</si>
  <si>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</si>
  <si>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</si>
  <si>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</si>
  <si>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</si>
  <si>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</si>
  <si>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</si>
  <si>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</si>
  <si>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</si>
  <si>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</si>
  <si>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</si>
  <si>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</si>
  <si>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</si>
  <si>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</si>
  <si>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</si>
  <si>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</si>
  <si>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</si>
  <si>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</si>
  <si>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</si>
  <si>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</si>
  <si>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</si>
  <si>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</si>
  <si>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</si>
  <si>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</si>
  <si>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</si>
  <si>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</si>
  <si>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</si>
  <si>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</si>
  <si>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</si>
  <si>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</si>
  <si>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</si>
  <si>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</si>
  <si>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</si>
  <si>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</si>
  <si>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</si>
  <si>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</si>
  <si>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</si>
  <si>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</si>
  <si>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</si>
  <si>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</si>
  <si>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</si>
  <si>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</si>
  <si>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</si>
  <si>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</si>
  <si>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</si>
  <si>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</si>
  <si>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</si>
  <si>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</si>
  <si>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</si>
  <si>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</si>
  <si>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</si>
  <si>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</si>
  <si>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</si>
  <si>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</si>
  <si>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</si>
  <si>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</si>
  <si>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</si>
  <si>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</si>
  <si>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</si>
  <si>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</si>
  <si>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</si>
  <si>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</si>
  <si>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</si>
  <si>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</si>
  <si>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</si>
  <si>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</si>
  <si>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</si>
  <si>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</si>
  <si>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</si>
  <si>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</si>
  <si>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</si>
  <si>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</si>
  <si>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</si>
  <si>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</si>
  <si>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</si>
  <si>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</si>
  <si>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</si>
  <si>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</si>
  <si>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</si>
  <si>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</si>
  <si>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</si>
  <si>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</si>
  <si>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</si>
  <si>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</si>
  <si>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</si>
  <si>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</si>
  <si>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</si>
  <si>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</si>
  <si>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</si>
  <si>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</si>
  <si>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</si>
  <si>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</si>
  <si>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</si>
  <si>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</si>
  <si>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</si>
  <si>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</si>
  <si>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</si>
  <si>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</si>
  <si>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</si>
  <si>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</si>
  <si>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</si>
  <si>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</si>
  <si>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</si>
  <si>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</si>
  <si>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</si>
  <si>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</si>
  <si>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</si>
  <si>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</si>
  <si>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</si>
  <si>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</si>
  <si>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</si>
  <si>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</si>
  <si>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</si>
  <si>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</si>
  <si>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</si>
  <si>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</si>
  <si>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</si>
  <si>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</si>
  <si>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</si>
  <si>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</si>
  <si>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</si>
  <si>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</si>
  <si>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</si>
  <si>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</si>
  <si>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</si>
  <si>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</si>
  <si>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</si>
  <si>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</si>
  <si>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</si>
  <si>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</si>
  <si>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</si>
  <si>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</si>
  <si>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</si>
  <si>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</si>
  <si>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</si>
  <si>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</si>
  <si>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</si>
  <si>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</si>
  <si>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</si>
  <si>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</si>
  <si>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</si>
  <si>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</si>
  <si>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</si>
  <si>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</si>
  <si>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</si>
  <si>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</si>
  <si>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</si>
  <si>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</si>
  <si>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</si>
  <si>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</si>
  <si>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</si>
  <si>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</si>
  <si>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</si>
  <si>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</si>
  <si>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</si>
  <si>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</si>
  <si>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</si>
  <si>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</si>
  <si>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</si>
  <si>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</si>
  <si>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</si>
  <si>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</si>
  <si>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</si>
  <si>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</si>
  <si>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</si>
  <si>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</si>
  <si>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</si>
  <si>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</si>
  <si>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</si>
  <si>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</si>
  <si>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</si>
  <si>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</si>
  <si>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</si>
  <si>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</si>
  <si>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</si>
  <si>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</si>
  <si>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</si>
  <si>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</si>
  <si>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</si>
  <si>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</si>
  <si>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</si>
  <si>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</si>
  <si>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</si>
  <si>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</si>
  <si>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</si>
  <si>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</si>
  <si>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</si>
  <si>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</si>
  <si>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</si>
  <si>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</si>
  <si>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</si>
  <si>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</si>
  <si>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</si>
  <si>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</si>
  <si>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</si>
  <si>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</si>
  <si>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</si>
  <si>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</si>
  <si>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</si>
  <si>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</si>
  <si>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</si>
  <si>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</si>
  <si>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</si>
  <si>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</si>
  <si>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</si>
  <si>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</si>
  <si>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</si>
  <si>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</si>
  <si>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</si>
  <si>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</si>
  <si>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</si>
  <si>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</si>
  <si>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</si>
  <si>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</si>
  <si>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</si>
  <si>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</si>
  <si>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</si>
  <si>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</si>
  <si>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</si>
  <si>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</si>
  <si>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</si>
  <si>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</si>
  <si>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</si>
  <si>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</si>
  <si>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</si>
  <si>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</si>
  <si>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</si>
  <si>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</si>
  <si>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</si>
  <si>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</si>
  <si>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</si>
  <si>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</si>
  <si>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</si>
  <si>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</si>
  <si>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</si>
  <si>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</si>
  <si>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</si>
  <si>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</si>
  <si>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</si>
  <si>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</si>
  <si>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</si>
  <si>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</si>
  <si>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</si>
  <si>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</si>
  <si>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</si>
  <si>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</si>
  <si>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</si>
  <si>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</si>
  <si>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</si>
  <si>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</si>
  <si>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</si>
  <si>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</si>
  <si>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</si>
  <si>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</si>
  <si>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</si>
  <si>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</si>
  <si>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</si>
  <si>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</si>
  <si>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</si>
  <si>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</si>
  <si>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</si>
  <si>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</si>
  <si>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</si>
  <si>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</si>
  <si>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</si>
  <si>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</si>
  <si>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</si>
  <si>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</si>
  <si>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</si>
  <si>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</si>
  <si>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</si>
  <si>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</si>
  <si>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</si>
  <si>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</si>
  <si>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</si>
  <si>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</si>
  <si>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</si>
  <si>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</si>
  <si>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</si>
  <si>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</si>
  <si>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</si>
  <si>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</si>
  <si>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</si>
  <si>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</si>
  <si>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</si>
  <si>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</si>
  <si>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</si>
  <si>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</si>
  <si>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</si>
  <si>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</si>
  <si>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</si>
  <si>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</si>
  <si>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</si>
  <si>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</si>
  <si>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</si>
  <si>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</si>
  <si>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</si>
  <si>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</si>
  <si>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</si>
  <si>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</si>
  <si>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</si>
  <si>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</si>
  <si>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</si>
  <si>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</si>
  <si>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</si>
  <si>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</si>
  <si>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</si>
  <si>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</si>
  <si>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</si>
  <si>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</si>
  <si>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</si>
  <si>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</si>
  <si>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</si>
  <si>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</si>
  <si>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</si>
  <si>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</si>
  <si>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</si>
  <si>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</si>
  <si>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</si>
  <si>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</si>
  <si>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</si>
  <si>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</si>
  <si>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</si>
  <si>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</si>
  <si>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</si>
  <si>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</si>
  <si>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</si>
  <si>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</si>
  <si>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</si>
  <si>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</si>
  <si>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</si>
  <si>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</si>
  <si>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</si>
  <si>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</si>
  <si>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</si>
  <si>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</si>
  <si>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</si>
  <si>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</si>
  <si>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</si>
  <si>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</si>
  <si>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</si>
  <si>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</si>
  <si>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</si>
  <si>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</si>
  <si>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</si>
  <si>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</si>
  <si>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</si>
  <si>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</si>
  <si>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</si>
  <si>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</si>
  <si>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</si>
  <si>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</si>
  <si>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</si>
  <si>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</si>
  <si>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</si>
  <si>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</si>
  <si>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</si>
  <si>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</si>
  <si>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</si>
  <si>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</si>
  <si>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</si>
  <si>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</si>
  <si>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</si>
  <si>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</si>
  <si>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</si>
  <si>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</si>
  <si>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</si>
  <si>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</si>
  <si>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</si>
  <si>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</si>
  <si>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</si>
  <si>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</si>
  <si>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</si>
  <si>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</si>
  <si>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</si>
  <si>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</si>
  <si>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</si>
  <si>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</si>
  <si>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</si>
  <si>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</si>
  <si>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</si>
  <si>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</si>
  <si>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</si>
  <si>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</si>
  <si>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</si>
  <si>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</si>
  <si>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</si>
  <si>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</si>
  <si>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</si>
  <si>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</si>
  <si>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</si>
  <si>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</si>
  <si>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</si>
  <si>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</si>
  <si>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</si>
  <si>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</si>
  <si>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</si>
  <si>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</si>
  <si>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</si>
  <si>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</si>
  <si>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</si>
  <si>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</si>
  <si>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</si>
  <si>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</si>
  <si>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</si>
  <si>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</si>
  <si>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</si>
  <si>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</si>
  <si>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</si>
  <si>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</si>
  <si>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</si>
  <si>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</si>
  <si>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</si>
  <si>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</si>
  <si>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</si>
  <si>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</si>
  <si>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</si>
  <si>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</si>
  <si>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</si>
  <si>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</si>
  <si>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</si>
  <si>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</si>
  <si>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</si>
  <si>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</si>
  <si>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</si>
  <si>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</si>
  <si>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</si>
  <si>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</si>
  <si>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</si>
  <si>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</si>
  <si>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</si>
  <si>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</si>
  <si>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</si>
  <si>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</si>
  <si>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</si>
  <si>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</si>
  <si>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</si>
  <si>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</si>
  <si>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</si>
  <si>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</si>
  <si>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</si>
  <si>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</si>
  <si>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</si>
  <si>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</si>
  <si>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</si>
  <si>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</si>
  <si>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</si>
  <si>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</si>
  <si>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</si>
  <si>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</si>
  <si>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</si>
  <si>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</si>
  <si>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</si>
  <si>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</si>
  <si>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</si>
  <si>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</si>
  <si>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</si>
  <si>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</si>
  <si>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</si>
  <si>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</si>
  <si>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</si>
  <si>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</si>
  <si>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</si>
  <si>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</si>
  <si>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</si>
  <si>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</si>
  <si>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</si>
  <si>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</si>
  <si>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</si>
  <si>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</si>
  <si>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</si>
  <si>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</si>
  <si>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</si>
  <si>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</si>
  <si>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</si>
  <si>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</si>
  <si>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</si>
  <si>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</si>
  <si>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</si>
  <si>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</si>
  <si>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</si>
  <si>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</si>
  <si>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</si>
  <si>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</si>
  <si>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</si>
  <si>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</si>
  <si>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</si>
  <si>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</si>
  <si>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</si>
  <si>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</si>
  <si>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</si>
  <si>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</si>
  <si>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</si>
  <si>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</si>
  <si>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</si>
  <si>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</si>
  <si>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</si>
  <si>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</si>
  <si>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</si>
  <si>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</si>
  <si>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</si>
  <si>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</si>
  <si>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</si>
  <si>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</si>
  <si>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</si>
  <si>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</si>
  <si>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</si>
  <si>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</si>
  <si>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</si>
  <si>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</si>
  <si>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</si>
  <si>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</si>
  <si>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</si>
  <si>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</si>
  <si>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</si>
  <si>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</si>
  <si>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</si>
  <si>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</si>
  <si>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</si>
  <si>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</si>
  <si>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</si>
  <si>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</si>
  <si>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</si>
  <si>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</si>
  <si>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</si>
  <si>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</si>
  <si>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</si>
  <si>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</si>
  <si>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</si>
  <si>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</si>
  <si>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</si>
  <si>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</si>
  <si>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</si>
  <si>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</si>
  <si>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</si>
  <si>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</si>
  <si>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</si>
  <si>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</si>
  <si>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</si>
  <si>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</si>
  <si>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</si>
  <si>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</si>
  <si>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</si>
  <si>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</si>
  <si>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</si>
  <si>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</si>
  <si>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</si>
  <si>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</si>
  <si>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</si>
  <si>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</si>
  <si>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</si>
  <si>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</si>
  <si>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</si>
  <si>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</si>
  <si>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</si>
  <si>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</si>
  <si>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</si>
  <si>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</si>
  <si>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</si>
  <si>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</si>
  <si>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</si>
  <si>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</si>
  <si>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</si>
  <si>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</si>
  <si>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</si>
  <si>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</si>
  <si>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</si>
  <si>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</si>
  <si>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</si>
  <si>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</si>
  <si>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</si>
  <si>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</si>
  <si>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</si>
  <si>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</si>
  <si>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</si>
  <si>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</si>
  <si>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</si>
  <si>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</si>
  <si>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</si>
  <si>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</si>
  <si>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</si>
  <si>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</si>
  <si>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</si>
  <si>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</si>
  <si>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</si>
  <si>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</si>
  <si>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</si>
  <si>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</si>
  <si>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</si>
  <si>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</si>
  <si>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</si>
  <si>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</si>
  <si>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</si>
  <si>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</si>
  <si>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</si>
  <si>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</si>
  <si>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</si>
  <si>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</si>
  <si>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</si>
  <si>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</si>
  <si>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</si>
  <si>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</si>
  <si>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</si>
  <si>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</si>
  <si>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</si>
  <si>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</si>
  <si>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</si>
  <si>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</si>
  <si>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</si>
  <si>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</si>
  <si>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</si>
  <si>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</si>
  <si>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</si>
  <si>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</si>
  <si>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</si>
  <si>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</si>
  <si>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</si>
  <si>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</si>
  <si>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</si>
  <si>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</si>
  <si>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</si>
  <si>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</si>
  <si>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</si>
  <si>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</si>
  <si>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</si>
  <si>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</si>
  <si>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</si>
  <si>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</si>
  <si>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</si>
  <si>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</si>
  <si>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</si>
  <si>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</si>
  <si>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</si>
  <si>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</si>
  <si>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</si>
  <si>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</si>
  <si>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</si>
  <si>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</si>
  <si>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</si>
  <si>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</si>
  <si>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</si>
  <si>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</si>
  <si>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</si>
  <si>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</si>
  <si>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</si>
  <si>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</si>
  <si>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</si>
  <si>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</si>
  <si>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</si>
  <si>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</si>
  <si>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</si>
  <si>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</si>
  <si>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</si>
  <si>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</si>
  <si>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</si>
  <si>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</si>
  <si>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</si>
  <si>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</si>
  <si>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</si>
  <si>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</si>
  <si>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</si>
  <si>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</si>
  <si>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</si>
  <si>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</si>
  <si>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</si>
  <si>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</si>
  <si>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</si>
  <si>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</si>
  <si>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</si>
  <si>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</si>
  <si>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</si>
  <si>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</si>
  <si>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</si>
  <si>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</si>
  <si>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</si>
  <si>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</si>
  <si>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</si>
  <si>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</si>
  <si>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</si>
  <si>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</si>
  <si>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</si>
  <si>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</si>
  <si>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</si>
  <si>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</si>
  <si>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</si>
  <si>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</si>
  <si>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</si>
  <si>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</si>
  <si>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</si>
  <si>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</si>
  <si>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</si>
  <si>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</si>
  <si>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</si>
  <si>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</si>
  <si>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</si>
  <si>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</si>
  <si>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</si>
  <si>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</si>
  <si>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</si>
  <si>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</si>
  <si>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</si>
  <si>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</si>
  <si>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</si>
  <si>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</si>
  <si>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</si>
  <si>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</si>
  <si>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</si>
  <si>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</si>
  <si>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</si>
  <si>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</si>
  <si>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</si>
  <si>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</si>
  <si>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</si>
  <si>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</si>
  <si>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</si>
  <si>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</si>
  <si>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</si>
  <si>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</si>
  <si>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</si>
  <si>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</si>
  <si>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</si>
  <si>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</si>
  <si>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</si>
  <si>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</si>
  <si>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</si>
  <si>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</si>
  <si>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</si>
  <si>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</si>
  <si>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</si>
  <si>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</si>
  <si>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</si>
  <si>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</si>
  <si>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</si>
  <si>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</si>
  <si>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</si>
  <si>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</si>
  <si>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</si>
  <si>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</si>
  <si>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</si>
  <si>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</si>
  <si>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</si>
  <si>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</si>
  <si>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</si>
  <si>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</si>
  <si>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</si>
  <si>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</si>
  <si>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</si>
  <si>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</si>
  <si>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</si>
  <si>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</si>
  <si>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</si>
  <si>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</si>
  <si>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</si>
  <si>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</si>
  <si>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</si>
  <si>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</si>
  <si>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</si>
  <si>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</si>
  <si>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</si>
  <si>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</si>
  <si>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</si>
  <si>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</si>
  <si>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</si>
  <si>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</si>
  <si>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</si>
  <si>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</si>
  <si>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</si>
  <si>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</si>
  <si>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</si>
  <si>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</si>
  <si>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</si>
  <si>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</si>
  <si>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</si>
  <si>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</si>
  <si>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</si>
  <si>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</si>
  <si>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</si>
  <si>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</si>
  <si>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</si>
  <si>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</si>
  <si>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</si>
  <si>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</si>
  <si>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</si>
  <si>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</si>
  <si>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</si>
  <si>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</si>
  <si>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</si>
  <si>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</si>
  <si>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</si>
  <si>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</si>
  <si>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</si>
  <si>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</si>
  <si>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</si>
  <si>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</si>
  <si>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</si>
  <si>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</si>
  <si>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</si>
  <si>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</si>
  <si>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</si>
  <si>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</si>
  <si>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</si>
  <si>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</si>
  <si>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</si>
  <si>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</si>
  <si>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</si>
  <si>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</si>
  <si>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</si>
  <si>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</si>
  <si>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</si>
  <si>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</si>
  <si>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</si>
  <si>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</si>
  <si>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</si>
  <si>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</si>
  <si>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</si>
  <si>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</si>
  <si>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</si>
  <si>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</si>
  <si>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</si>
  <si>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</si>
  <si>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</si>
  <si>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</si>
  <si>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</si>
  <si>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</si>
  <si>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</si>
  <si>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</si>
  <si>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</si>
  <si>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</si>
  <si>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</si>
  <si>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</si>
  <si>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</si>
  <si>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</si>
  <si>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</si>
  <si>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</si>
  <si>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</si>
  <si>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</si>
  <si>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</si>
  <si>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</si>
  <si>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</si>
  <si>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</si>
  <si>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</si>
  <si>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</si>
  <si>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</si>
  <si>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</si>
  <si>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</si>
  <si>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</si>
  <si>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</si>
  <si>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</si>
  <si>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</si>
  <si>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</si>
  <si>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</si>
  <si>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</si>
  <si>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</si>
  <si>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</si>
  <si>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</si>
  <si>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</si>
  <si>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</si>
  <si>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</si>
  <si>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</si>
  <si>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</si>
  <si>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</si>
  <si>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</si>
  <si>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</si>
  <si>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</si>
  <si>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</si>
  <si>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</si>
  <si>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</si>
  <si>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</si>
  <si>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</si>
  <si>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</si>
  <si>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</si>
  <si>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</si>
  <si>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</si>
  <si>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</si>
  <si>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</si>
  <si>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</si>
  <si>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</si>
  <si>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</si>
  <si>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</si>
  <si>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</si>
  <si>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</si>
  <si>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</si>
  <si>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</si>
  <si>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</si>
  <si>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</si>
  <si>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</si>
  <si>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</si>
  <si>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</si>
  <si>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</si>
  <si>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</si>
  <si>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</si>
  <si>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</si>
  <si>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</si>
  <si>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</si>
  <si>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</si>
  <si>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</si>
  <si>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</si>
  <si>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</si>
  <si>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</si>
  <si>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</si>
  <si>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</si>
  <si>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</si>
  <si>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</si>
  <si>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</si>
  <si>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</si>
  <si>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</si>
  <si>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</si>
  <si>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</si>
  <si>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</si>
  <si>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</si>
  <si>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</si>
  <si>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</si>
  <si>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</si>
  <si>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</si>
  <si>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</si>
  <si>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</si>
  <si>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</si>
  <si>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</si>
  <si>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</si>
  <si>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</si>
  <si>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</si>
  <si>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</si>
  <si>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</si>
  <si>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</si>
  <si>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</si>
  <si>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</si>
  <si>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</si>
  <si>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</si>
  <si>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</si>
  <si>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</si>
  <si>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</si>
  <si>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</si>
  <si>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</si>
  <si>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</si>
  <si>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</si>
  <si>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</si>
  <si>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</si>
  <si>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</si>
  <si>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</si>
  <si>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</si>
  <si>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</si>
  <si>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</si>
  <si>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</si>
  <si>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</si>
  <si>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</si>
  <si>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</si>
  <si>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</si>
  <si>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</si>
  <si>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</si>
  <si>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</si>
  <si>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</si>
  <si>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</si>
  <si>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</si>
  <si>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</si>
  <si>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</si>
  <si>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</si>
  <si>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</si>
  <si>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</si>
  <si>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</si>
  <si>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</si>
  <si>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</si>
  <si>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</si>
  <si>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</si>
  <si>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</si>
  <si>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</si>
  <si>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</si>
  <si>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</si>
  <si>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</si>
  <si>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</si>
  <si>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</si>
  <si>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</si>
  <si>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</si>
  <si>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</si>
  <si>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</si>
  <si>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</si>
  <si>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</si>
  <si>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</si>
  <si>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</si>
  <si>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</si>
  <si>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</si>
  <si>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</si>
  <si>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</si>
  <si>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</si>
  <si>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</si>
  <si>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</si>
  <si>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</si>
  <si>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</si>
  <si>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</si>
  <si>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</si>
  <si>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</si>
  <si>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</si>
  <si>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</si>
  <si>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</si>
  <si>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</si>
  <si>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</si>
  <si>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</si>
  <si>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</si>
  <si>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</si>
  <si>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</si>
  <si>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</si>
  <si>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</si>
  <si>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</si>
  <si>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</si>
  <si>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</si>
  <si>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</si>
  <si>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</si>
  <si>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</si>
  <si>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</si>
  <si>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</si>
  <si>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</si>
  <si>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</si>
  <si>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</si>
  <si>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</si>
  <si>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</si>
  <si>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</si>
  <si>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</si>
  <si>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</si>
  <si>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</si>
  <si>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</si>
  <si>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</si>
  <si>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</si>
  <si>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</si>
  <si>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</si>
  <si>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</si>
  <si>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</si>
  <si>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</si>
  <si>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</si>
  <si>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</si>
  <si>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</si>
  <si>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</si>
  <si>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</si>
  <si>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</si>
  <si>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</si>
  <si>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</si>
  <si>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</si>
  <si>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</si>
  <si>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</si>
  <si>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</si>
  <si>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</si>
  <si>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</si>
  <si>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</si>
  <si>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</si>
  <si>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</si>
  <si>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</si>
  <si>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</si>
  <si>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</si>
  <si>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</si>
  <si>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</si>
  <si>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</si>
  <si>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</si>
  <si>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</si>
  <si>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</si>
  <si>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</si>
  <si>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</si>
  <si>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</si>
  <si>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</si>
  <si>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</si>
  <si>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</si>
  <si>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</si>
  <si>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</si>
  <si>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</si>
  <si>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</si>
  <si>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</si>
  <si>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</si>
  <si>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</si>
  <si>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</si>
  <si>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</si>
  <si>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</si>
  <si>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</si>
  <si>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</si>
  <si>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</si>
  <si>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</si>
  <si>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</si>
  <si>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</si>
  <si>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</si>
  <si>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</si>
  <si>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</si>
  <si>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</si>
  <si>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</si>
  <si>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</si>
  <si>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</si>
  <si>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</si>
  <si>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</si>
  <si>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</si>
  <si>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</si>
  <si>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</si>
  <si>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</si>
  <si>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</si>
  <si>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</si>
  <si>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</si>
  <si>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</si>
  <si>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</si>
  <si>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</si>
  <si>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</si>
  <si>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</si>
  <si>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</si>
  <si>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</si>
  <si>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</si>
  <si>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</si>
  <si>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</si>
  <si>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</si>
  <si>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</si>
  <si>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</si>
  <si>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</si>
  <si>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</si>
  <si>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</si>
  <si>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</si>
  <si>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</si>
  <si>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</si>
  <si>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</si>
  <si>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</si>
  <si>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</si>
  <si>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</si>
  <si>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</si>
  <si>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</si>
  <si>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</si>
  <si>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</si>
  <si>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</si>
  <si>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</si>
  <si>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</si>
  <si>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</si>
  <si>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</si>
  <si>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</si>
  <si>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</si>
  <si>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</si>
  <si>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</si>
  <si>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</si>
  <si>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</si>
  <si>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</si>
  <si>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</si>
  <si>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</si>
  <si>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</si>
  <si>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</si>
  <si>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</si>
  <si>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</si>
  <si>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</si>
  <si>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</si>
  <si>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</si>
  <si>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</si>
  <si>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</si>
  <si>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</si>
  <si>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</si>
  <si>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</si>
  <si>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</si>
  <si>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</si>
  <si>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</si>
  <si>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</si>
  <si>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</si>
  <si>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</si>
  <si>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</si>
  <si>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</si>
  <si>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</si>
  <si>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</si>
  <si>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</si>
  <si>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</si>
  <si>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</si>
  <si>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</si>
  <si>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</si>
  <si>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</si>
  <si>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</si>
  <si>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</si>
  <si>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</si>
  <si>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</si>
  <si>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</si>
  <si>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</si>
  <si>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</si>
  <si>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</si>
  <si>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</si>
  <si>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</si>
  <si>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</si>
  <si>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</si>
  <si>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</si>
  <si>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</si>
  <si>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</si>
  <si>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</si>
  <si>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</si>
  <si>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</si>
  <si>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</si>
  <si>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</si>
  <si>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</si>
  <si>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</si>
  <si>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</si>
  <si>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</si>
  <si>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</si>
  <si>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</si>
  <si>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</si>
  <si>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</si>
  <si>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</si>
  <si>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</si>
  <si>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</si>
  <si>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</si>
  <si>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</si>
  <si>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</si>
  <si>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</si>
  <si>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</si>
  <si>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</si>
  <si>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</si>
  <si>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</si>
  <si>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</si>
  <si>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</si>
  <si>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</si>
  <si>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</si>
  <si>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</si>
  <si>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</si>
  <si>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</si>
  <si>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</si>
  <si>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</si>
  <si>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</si>
  <si>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</si>
  <si>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</si>
  <si>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</si>
  <si>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</si>
  <si>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</si>
  <si>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</si>
  <si>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</si>
  <si>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</si>
  <si>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</si>
  <si>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</si>
  <si>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</si>
  <si>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</si>
  <si>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</si>
  <si>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</si>
  <si>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</si>
  <si>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</si>
  <si>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</si>
  <si>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</si>
  <si>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</si>
  <si>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</si>
  <si>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</si>
  <si>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</si>
  <si>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</si>
  <si>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</si>
  <si>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</si>
  <si>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</si>
  <si>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</si>
  <si>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</si>
  <si>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</si>
  <si>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</si>
  <si>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</si>
  <si>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</si>
  <si>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</si>
  <si>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</si>
  <si>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</si>
  <si>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</si>
  <si>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</si>
  <si>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</si>
  <si>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</si>
  <si>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</si>
  <si>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</si>
  <si>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</si>
  <si>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</si>
  <si>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</si>
  <si>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</si>
  <si>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</si>
  <si>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</si>
  <si>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</si>
  <si>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</si>
  <si>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</si>
  <si>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</si>
  <si>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</si>
  <si>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</si>
  <si>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</si>
  <si>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</si>
  <si>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</si>
  <si>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</si>
  <si>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</si>
  <si>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</si>
  <si>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</si>
  <si>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</si>
  <si>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</si>
  <si>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</si>
  <si>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</si>
  <si>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</si>
  <si>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</si>
  <si>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</si>
  <si>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</si>
  <si>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</si>
  <si>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</si>
  <si>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</si>
  <si>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</si>
  <si>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</si>
  <si>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</si>
  <si>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</si>
  <si>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</si>
  <si>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</si>
  <si>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</si>
  <si>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</si>
  <si>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</si>
  <si>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</si>
  <si>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</si>
  <si>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</si>
  <si>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</si>
  <si>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</si>
  <si>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</si>
  <si>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</si>
  <si>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</si>
  <si>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</si>
  <si>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</si>
  <si>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</si>
  <si>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</si>
  <si>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</si>
  <si>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</si>
  <si>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</si>
  <si>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</si>
  <si>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</si>
  <si>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</si>
  <si>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</si>
  <si>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</si>
  <si>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</si>
  <si>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</si>
  <si>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</si>
  <si>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</si>
  <si>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</si>
  <si>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</si>
  <si>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</si>
  <si>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</si>
  <si>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</si>
  <si>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</si>
  <si>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</si>
  <si>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</si>
  <si>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</si>
  <si>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</si>
  <si>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</si>
  <si>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</si>
  <si>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</si>
  <si>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</si>
  <si>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</si>
  <si>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</si>
  <si>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</si>
  <si>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</si>
  <si>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</si>
  <si>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</si>
  <si>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</si>
  <si>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</si>
  <si>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</si>
  <si>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</si>
  <si>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</si>
  <si>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</si>
  <si>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</si>
  <si>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</si>
  <si>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</si>
  <si>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</si>
  <si>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</si>
  <si>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</si>
  <si>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</si>
  <si>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</si>
  <si>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</si>
  <si>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</si>
  <si>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</si>
  <si>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</si>
  <si>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</si>
  <si>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</si>
  <si>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</si>
  <si>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</si>
  <si>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</si>
  <si>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</si>
  <si>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</si>
  <si>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</si>
  <si>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</si>
  <si>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</si>
  <si>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</si>
  <si>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</si>
  <si>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</si>
  <si>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</si>
  <si>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</si>
  <si>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</si>
  <si>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</si>
  <si>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</si>
  <si>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</si>
  <si>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</si>
  <si>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</si>
  <si>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</si>
  <si>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</si>
  <si>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</si>
  <si>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</si>
  <si>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</si>
  <si>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</si>
  <si>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</si>
  <si>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</si>
  <si>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</si>
  <si>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</si>
  <si>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</si>
  <si>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</si>
  <si>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</si>
  <si>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</si>
  <si>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</si>
  <si>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</si>
  <si>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</si>
  <si>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</si>
  <si>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</si>
  <si>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</si>
  <si>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</si>
  <si>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</si>
  <si>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</si>
  <si>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</si>
  <si>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</si>
  <si>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</si>
  <si>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</si>
  <si>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</si>
  <si>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</si>
  <si>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</si>
  <si>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</si>
  <si>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</si>
  <si>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</si>
  <si>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</si>
  <si>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</si>
  <si>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</si>
  <si>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</si>
  <si>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</si>
  <si>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</si>
  <si>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</si>
  <si>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</si>
  <si>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</si>
  <si>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</si>
  <si>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</si>
  <si>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</si>
  <si>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</si>
  <si>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</si>
  <si>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</si>
  <si>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</si>
  <si>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</si>
  <si>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</si>
  <si>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</si>
  <si>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</si>
  <si>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</si>
  <si>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</si>
  <si>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</si>
  <si>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</si>
  <si>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</si>
  <si>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</si>
  <si>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</si>
  <si>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</si>
  <si>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</si>
  <si>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</si>
  <si>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</si>
  <si>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</si>
  <si>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</si>
  <si>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</si>
  <si>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</si>
  <si>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</si>
  <si>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</si>
  <si>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</si>
  <si>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</si>
  <si>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</si>
  <si>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</si>
  <si>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</si>
  <si>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</si>
  <si>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</si>
  <si>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</si>
  <si>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</si>
  <si>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</si>
  <si>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</si>
  <si>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</si>
  <si>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</si>
  <si>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</si>
  <si>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</si>
  <si>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</si>
  <si>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</si>
  <si>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</si>
  <si>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</si>
  <si>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</si>
  <si>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</si>
  <si>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</si>
  <si>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</si>
  <si>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</si>
  <si>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</si>
  <si>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</si>
  <si>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</si>
  <si>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</si>
  <si>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</si>
  <si>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</si>
  <si>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</si>
  <si>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</si>
  <si>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</si>
  <si>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</si>
  <si>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</si>
  <si>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</si>
  <si>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</si>
  <si>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</si>
  <si>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</si>
  <si>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</si>
  <si>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</si>
  <si>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</si>
  <si>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</si>
  <si>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</si>
  <si>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</si>
  <si>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</si>
  <si>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</si>
  <si>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</si>
  <si>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</si>
  <si>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</si>
  <si>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</si>
  <si>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</si>
  <si>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</si>
  <si>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</si>
  <si>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</si>
  <si>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</si>
  <si>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</si>
  <si>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</si>
  <si>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</si>
  <si>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</si>
  <si>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</si>
  <si>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</si>
  <si>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</si>
  <si>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</si>
  <si>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</si>
  <si>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</si>
  <si>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</si>
  <si>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</si>
  <si>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</si>
  <si>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</si>
  <si>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</si>
  <si>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</si>
  <si>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</si>
  <si>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</si>
  <si>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</si>
  <si>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</si>
  <si>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</si>
  <si>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</si>
  <si>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</si>
  <si>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</si>
  <si>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</si>
  <si>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</si>
  <si>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</si>
  <si>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</si>
  <si>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</si>
  <si>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</si>
  <si>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</si>
  <si>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</si>
  <si>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</si>
  <si>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</si>
  <si>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</si>
  <si>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</si>
  <si>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</si>
  <si>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</si>
  <si>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</si>
  <si>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</si>
  <si>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</si>
  <si>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</si>
  <si>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</si>
  <si>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</si>
  <si>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</si>
  <si>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</si>
  <si>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</si>
  <si>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</si>
  <si>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</si>
  <si>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</si>
  <si>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</si>
  <si>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</si>
  <si>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</si>
  <si>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</si>
  <si>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</si>
  <si>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</si>
  <si>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</si>
  <si>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</si>
  <si>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</si>
  <si>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</si>
  <si>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</si>
  <si>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</si>
  <si>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</si>
  <si>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</si>
  <si>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</si>
  <si>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</si>
  <si>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</si>
  <si>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</si>
  <si>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</si>
  <si>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</si>
  <si>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</si>
  <si>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</si>
  <si>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</si>
  <si>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</si>
  <si>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</si>
  <si>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</si>
  <si>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</si>
  <si>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</si>
  <si>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</si>
  <si>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</si>
  <si>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</si>
  <si>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</si>
  <si>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</si>
  <si>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</si>
  <si>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</si>
  <si>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</si>
  <si>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</si>
  <si>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</si>
  <si>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</si>
  <si>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</si>
  <si>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</si>
  <si>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</si>
  <si>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</si>
  <si>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</si>
  <si>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</si>
  <si>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</si>
  <si>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</si>
  <si>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</si>
  <si>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</si>
  <si>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</si>
  <si>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</si>
  <si>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</si>
  <si>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</si>
  <si>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</si>
  <si>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</si>
  <si>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</si>
  <si>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</si>
  <si>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</si>
  <si>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</si>
  <si>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</si>
  <si>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</si>
  <si>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</si>
  <si>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</si>
  <si>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</si>
  <si>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</si>
  <si>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</si>
  <si>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</si>
  <si>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</si>
  <si>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</si>
  <si>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</si>
  <si>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</si>
  <si>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</si>
  <si>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</si>
  <si>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</si>
  <si>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</si>
  <si>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</si>
  <si>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</si>
  <si>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</si>
  <si>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</si>
  <si>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</si>
  <si>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</si>
  <si>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</si>
  <si>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</si>
  <si>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</si>
  <si>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</si>
  <si>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</si>
  <si>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</si>
  <si>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</si>
  <si>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</si>
  <si>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</si>
  <si>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</si>
  <si>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</si>
  <si>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</si>
  <si>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</si>
  <si>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</si>
  <si>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</si>
  <si>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</si>
  <si>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</si>
  <si>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</si>
  <si>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</si>
  <si>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</si>
  <si>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</si>
  <si>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</si>
  <si>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</si>
  <si>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</si>
  <si>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</si>
  <si>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</si>
  <si>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</si>
  <si>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</si>
  <si>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</si>
  <si>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</si>
  <si>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</si>
  <si>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</si>
  <si>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</si>
  <si>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</si>
  <si>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</si>
  <si>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</si>
  <si>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</si>
  <si>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</si>
  <si>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</si>
  <si>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</si>
  <si>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</si>
  <si>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</si>
  <si>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</si>
  <si>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</si>
  <si>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</si>
  <si>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</si>
  <si>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</si>
  <si>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</si>
  <si>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</si>
  <si>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</si>
  <si>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</si>
  <si>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</si>
  <si>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</si>
  <si>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</si>
  <si>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</si>
  <si>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</si>
  <si>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</si>
  <si>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</si>
  <si>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</si>
  <si>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</si>
  <si>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</si>
  <si>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</si>
  <si>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</si>
  <si>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</si>
  <si>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</si>
  <si>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</si>
  <si>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</si>
  <si>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</si>
  <si>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</si>
  <si>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</si>
  <si>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</si>
  <si>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</si>
  <si>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</si>
  <si>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</si>
  <si>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</si>
  <si>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</si>
  <si>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</si>
  <si>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</si>
  <si>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</si>
  <si>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</si>
  <si>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</si>
  <si>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</si>
  <si>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</si>
  <si>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</si>
  <si>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</si>
  <si>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</si>
  <si>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</si>
  <si>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</si>
  <si>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</si>
  <si>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</si>
  <si>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</si>
  <si>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</si>
  <si>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</si>
  <si>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</si>
  <si>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</si>
  <si>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</si>
  <si>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</si>
  <si>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</si>
  <si>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</si>
  <si>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</si>
  <si>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</si>
  <si>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</si>
  <si>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</si>
  <si>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</si>
  <si>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</si>
  <si>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</si>
  <si>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</si>
  <si>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</si>
  <si>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</si>
  <si>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</si>
  <si>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</si>
  <si>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</si>
  <si>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</si>
  <si>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</si>
  <si>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</si>
  <si>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</si>
  <si>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</si>
  <si>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</si>
  <si>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</si>
  <si>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</si>
  <si>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</si>
  <si>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</si>
  <si>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</si>
  <si>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</si>
  <si>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</si>
  <si>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</si>
  <si>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</si>
  <si>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</si>
  <si>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</si>
  <si>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</si>
  <si>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</si>
  <si>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</si>
  <si>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</si>
  <si>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</si>
  <si>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</si>
  <si>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</si>
  <si>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</si>
  <si>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</si>
  <si>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</si>
  <si>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</si>
  <si>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</si>
  <si>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</si>
  <si>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</si>
  <si>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</si>
  <si>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</si>
  <si>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</si>
  <si>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</si>
  <si>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</si>
  <si>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</si>
  <si>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</si>
  <si>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</si>
  <si>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</si>
  <si>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</si>
  <si>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</si>
  <si>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</si>
  <si>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</si>
  <si>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</si>
  <si>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</si>
  <si>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</si>
  <si>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</si>
  <si>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</si>
  <si>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</si>
  <si>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</si>
  <si>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</si>
  <si>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</si>
  <si>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</si>
  <si>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</si>
  <si>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</si>
  <si>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</si>
  <si>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</si>
  <si>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</si>
  <si>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</si>
  <si>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</si>
  <si>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</si>
  <si>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</si>
  <si>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</si>
  <si>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</si>
  <si>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</si>
  <si>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</si>
  <si>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</si>
  <si>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</si>
  <si>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</si>
  <si>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</si>
  <si>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</si>
  <si>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</si>
  <si>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</si>
  <si>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</si>
  <si>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</si>
  <si>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</si>
  <si>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</si>
  <si>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</si>
  <si>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</si>
  <si>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</si>
  <si>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</si>
  <si>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</si>
  <si>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</si>
  <si>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</si>
  <si>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</si>
  <si>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</si>
  <si>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</si>
  <si>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</si>
  <si>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</si>
  <si>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</si>
  <si>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</si>
  <si>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</si>
  <si>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</si>
  <si>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</si>
  <si>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</si>
  <si>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</si>
  <si>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</si>
  <si>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</si>
  <si>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</si>
  <si>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</si>
  <si>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</si>
  <si>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</si>
  <si>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</si>
  <si>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</si>
  <si>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</si>
  <si>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</si>
  <si>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</si>
  <si>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</si>
  <si>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</si>
  <si>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</si>
  <si>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</si>
  <si>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</si>
  <si>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</si>
  <si>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</si>
  <si>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</si>
  <si>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</si>
  <si>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</si>
  <si>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</si>
  <si>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</si>
  <si>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</si>
  <si>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</si>
  <si>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</si>
  <si>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</si>
  <si>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</si>
  <si>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</si>
  <si>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</si>
  <si>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</si>
  <si>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</si>
  <si>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</si>
  <si>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</si>
  <si>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</si>
  <si>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</si>
  <si>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</si>
  <si>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</si>
  <si>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</si>
  <si>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</si>
  <si>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</si>
  <si>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</si>
  <si>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</si>
  <si>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</si>
  <si>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</si>
  <si>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</si>
  <si>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</si>
  <si>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</si>
  <si>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</si>
  <si>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</si>
  <si>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</si>
  <si>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</si>
  <si>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</si>
  <si>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</si>
  <si>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</si>
  <si>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</si>
  <si>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</si>
  <si>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</si>
  <si>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</si>
  <si>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</si>
  <si>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</si>
  <si>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</si>
  <si>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</si>
  <si>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</si>
  <si>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</si>
  <si>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</si>
  <si>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</si>
  <si>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</si>
  <si>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</si>
  <si>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</si>
  <si>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</si>
  <si>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</si>
  <si>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</si>
  <si>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</si>
  <si>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</si>
  <si>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</si>
  <si>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</si>
  <si>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</si>
  <si>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</si>
  <si>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</si>
  <si>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</si>
  <si>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</si>
  <si>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</si>
  <si>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</si>
  <si>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</si>
  <si>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</si>
  <si>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</si>
  <si>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</si>
  <si>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</si>
  <si>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</si>
  <si>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</si>
  <si>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</si>
  <si>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</si>
  <si>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</si>
  <si>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</si>
  <si>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</si>
  <si>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</si>
  <si>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</si>
  <si>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</si>
  <si>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</si>
  <si>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</si>
  <si>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</si>
  <si>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</si>
  <si>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</si>
  <si>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</si>
  <si>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</si>
  <si>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</si>
  <si>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</si>
  <si>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</si>
  <si>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</si>
  <si>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</si>
  <si>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</si>
  <si>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</si>
  <si>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</si>
  <si>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</si>
  <si>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</si>
  <si>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</si>
  <si>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</si>
  <si>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</si>
  <si>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</si>
  <si>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</si>
  <si>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</si>
  <si>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</si>
  <si>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</si>
  <si>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</si>
  <si>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</si>
  <si>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</si>
  <si>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</si>
  <si>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</si>
  <si>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</si>
  <si>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</si>
  <si>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</si>
  <si>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</si>
  <si>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</si>
  <si>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</si>
  <si>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</si>
  <si>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</si>
  <si>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</si>
  <si>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</si>
  <si>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</si>
  <si>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</si>
  <si>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</si>
  <si>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</si>
  <si>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</si>
  <si>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</si>
  <si>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</si>
  <si>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</si>
  <si>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</si>
  <si>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</si>
  <si>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</si>
  <si>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</si>
  <si>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</si>
  <si>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</si>
  <si>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</si>
  <si>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</si>
  <si>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</si>
  <si>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</si>
  <si>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</si>
  <si>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</si>
  <si>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</si>
  <si>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</si>
  <si>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</si>
  <si>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</si>
  <si>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</si>
  <si>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</si>
  <si>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</si>
  <si>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</si>
  <si>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</si>
  <si>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</si>
  <si>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</si>
  <si>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</si>
  <si>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</si>
  <si>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</si>
  <si>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</si>
  <si>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</si>
  <si>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</si>
  <si>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</si>
  <si>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</si>
  <si>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</si>
  <si>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</si>
  <si>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</si>
  <si>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</si>
  <si>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</si>
  <si>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</si>
  <si>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</si>
  <si>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</si>
  <si>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</si>
  <si>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</si>
  <si>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</si>
  <si>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</si>
  <si>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</si>
  <si>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</si>
  <si>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</si>
  <si>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</si>
  <si>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</si>
  <si>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</si>
  <si>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</si>
  <si>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</si>
  <si>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</si>
  <si>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</si>
  <si>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</si>
  <si>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</si>
  <si>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</si>
  <si>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</si>
  <si>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</si>
  <si>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</si>
  <si>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</si>
  <si>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</si>
  <si>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</si>
  <si>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</si>
  <si>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</si>
  <si>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</si>
  <si>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</si>
  <si>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</si>
  <si>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</si>
  <si>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</si>
  <si>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</si>
  <si>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</si>
  <si>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</si>
  <si>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</si>
  <si>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</si>
  <si>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</si>
  <si>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</si>
  <si>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</si>
  <si>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</si>
  <si>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</si>
  <si>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</si>
  <si>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</si>
  <si>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</si>
  <si>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</si>
  <si>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</si>
  <si>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</si>
  <si>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</si>
  <si>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</si>
  <si>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</si>
  <si>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</si>
  <si>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</si>
  <si>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</si>
  <si>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</si>
  <si>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</si>
  <si>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</si>
  <si>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</si>
  <si>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</si>
  <si>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</si>
  <si>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</si>
  <si>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</si>
  <si>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</si>
  <si>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</si>
  <si>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</si>
  <si>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</si>
  <si>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</si>
  <si>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</si>
  <si>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</si>
  <si>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</si>
  <si>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</si>
  <si>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</si>
  <si>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</si>
  <si>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</si>
  <si>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</si>
  <si>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</si>
  <si>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</si>
  <si>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</si>
  <si>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</si>
  <si>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</si>
  <si>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</si>
  <si>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</si>
  <si>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</si>
  <si>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</si>
  <si>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</si>
  <si>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</si>
  <si>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</si>
  <si>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</si>
  <si>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</si>
  <si>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</si>
  <si>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</si>
  <si>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</si>
  <si>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</si>
  <si>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</si>
  <si>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</si>
  <si>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</si>
  <si>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</si>
  <si>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</si>
  <si>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</si>
  <si>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</si>
  <si>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</si>
  <si>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</si>
  <si>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</si>
  <si>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</si>
  <si>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</si>
  <si>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</si>
  <si>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</si>
  <si>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</si>
  <si>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</si>
  <si>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</si>
  <si>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</si>
  <si>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</si>
  <si>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</si>
  <si>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</si>
  <si>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</si>
  <si>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</si>
  <si>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</si>
  <si>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</si>
  <si>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</si>
  <si>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</si>
  <si>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</si>
  <si>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</si>
  <si>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</si>
  <si>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</si>
  <si>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</si>
  <si>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</si>
  <si>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</si>
  <si>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</si>
  <si>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</si>
  <si>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</si>
  <si>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</si>
  <si>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</si>
  <si>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</si>
  <si>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</si>
  <si>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</si>
  <si>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</si>
  <si>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</si>
  <si>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</si>
  <si>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</si>
  <si>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</si>
  <si>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</si>
  <si>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</si>
  <si>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</si>
  <si>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</si>
  <si>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</si>
  <si>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</si>
  <si>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</si>
  <si>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</si>
  <si>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</si>
  <si>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</si>
  <si>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</si>
  <si>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</si>
  <si>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</si>
  <si>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</si>
  <si>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</si>
  <si>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</si>
  <si>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</si>
  <si>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</si>
  <si>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</si>
  <si>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</si>
  <si>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</si>
  <si>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</si>
  <si>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</si>
  <si>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</si>
  <si>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</si>
  <si>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</si>
  <si>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</si>
  <si>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</si>
  <si>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</si>
  <si>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</si>
  <si>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</si>
  <si>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</si>
  <si>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</si>
  <si>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</si>
  <si>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</si>
  <si>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</si>
  <si>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</si>
  <si>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</si>
  <si>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</si>
  <si>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</si>
  <si>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</si>
  <si>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</si>
  <si>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</si>
  <si>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</si>
  <si>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</si>
  <si>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</si>
  <si>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</si>
  <si>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</si>
  <si>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</si>
  <si>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</si>
  <si>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</si>
  <si>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</si>
  <si>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</si>
  <si>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</si>
  <si>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</si>
  <si>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</si>
  <si>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</si>
  <si>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</si>
  <si>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</si>
  <si>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</si>
  <si>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</si>
  <si>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</si>
  <si>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</si>
  <si>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</si>
  <si>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</si>
  <si>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</si>
  <si>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</si>
  <si>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</si>
  <si>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</si>
  <si>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</si>
  <si>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</si>
  <si>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</si>
  <si>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</si>
  <si>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</si>
  <si>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</si>
  <si>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</si>
  <si>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</si>
  <si>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</si>
  <si>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</si>
  <si>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</si>
  <si>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</si>
  <si>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</si>
  <si>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</si>
  <si>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</si>
  <si>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</si>
  <si>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</si>
  <si>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</si>
  <si>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</si>
  <si>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</si>
  <si>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</si>
  <si>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</si>
  <si>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</si>
  <si>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</si>
  <si>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</si>
  <si>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</si>
  <si>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</si>
  <si>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</si>
  <si>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</si>
  <si>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</si>
  <si>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</si>
  <si>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</si>
  <si>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</si>
  <si>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</si>
  <si>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</si>
  <si>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</si>
  <si>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</si>
  <si>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</si>
  <si>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</si>
  <si>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</si>
  <si>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</si>
  <si>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</si>
  <si>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</si>
  <si>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</si>
  <si>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</si>
  <si>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</si>
  <si>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</si>
  <si>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</si>
  <si>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</si>
  <si>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</si>
  <si>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</si>
  <si>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</si>
  <si>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</si>
  <si>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</si>
  <si>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</si>
  <si>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</si>
  <si>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</si>
  <si>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</si>
  <si>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</si>
  <si>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</si>
  <si>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</si>
  <si>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</si>
  <si>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</si>
  <si>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</si>
  <si>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</si>
  <si>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</si>
  <si>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</si>
  <si>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</si>
  <si>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</si>
  <si>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</si>
  <si>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</si>
  <si>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</si>
  <si>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</si>
  <si>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</si>
  <si>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</si>
  <si>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</si>
  <si>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</si>
  <si>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</si>
  <si>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</si>
  <si>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</si>
  <si>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</si>
  <si>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</si>
  <si>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</si>
  <si>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</si>
  <si>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</si>
  <si>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</si>
  <si>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</si>
  <si>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</si>
  <si>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</si>
  <si>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</si>
  <si>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</si>
  <si>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</si>
  <si>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</si>
  <si>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</si>
  <si>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</si>
  <si>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</si>
  <si>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</si>
  <si>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</si>
  <si>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</si>
  <si>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</si>
  <si>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</si>
  <si>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</si>
  <si>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</si>
  <si>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</si>
  <si>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</si>
  <si>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</si>
  <si>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</si>
  <si>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</si>
  <si>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</si>
  <si>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</si>
  <si>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</si>
  <si>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</si>
  <si>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</si>
  <si>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</si>
  <si>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</si>
  <si>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</si>
  <si>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</si>
  <si>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</si>
  <si>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</si>
  <si>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</si>
  <si>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</si>
  <si>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</si>
  <si>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</si>
  <si>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</si>
  <si>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</si>
  <si>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</si>
  <si>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</si>
  <si>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</si>
  <si>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</si>
  <si>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</si>
  <si>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</si>
  <si>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</si>
  <si>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</si>
  <si>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</si>
  <si>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</si>
  <si>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</si>
  <si>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</si>
  <si>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</si>
  <si>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</si>
  <si>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</si>
  <si>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</si>
  <si>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</si>
  <si>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</si>
  <si>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</si>
  <si>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</si>
  <si>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</si>
  <si>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</si>
  <si>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</si>
  <si>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</si>
  <si>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</si>
  <si>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</si>
  <si>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</si>
  <si>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</si>
  <si>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</si>
  <si>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</si>
  <si>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</si>
  <si>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</si>
  <si>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</si>
  <si>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</si>
  <si>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</si>
  <si>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</si>
  <si>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</si>
  <si>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</si>
  <si>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</si>
  <si>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</si>
  <si>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</si>
  <si>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</si>
  <si>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</si>
  <si>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</si>
  <si>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</si>
  <si>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</si>
  <si>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</si>
  <si>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</si>
  <si>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</si>
  <si>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</si>
  <si>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</si>
  <si>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</si>
  <si>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</si>
  <si>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</si>
  <si>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</si>
  <si>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</si>
  <si>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</si>
  <si>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</si>
  <si>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</si>
  <si>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</si>
  <si>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</si>
  <si>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</si>
  <si>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</si>
  <si>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</si>
  <si>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</si>
  <si>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</si>
  <si>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</si>
  <si>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</si>
  <si>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</si>
  <si>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</si>
  <si>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</si>
  <si>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</si>
  <si>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</si>
  <si>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</si>
  <si>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</si>
  <si>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</si>
  <si>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</si>
  <si>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</si>
  <si>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</si>
  <si>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</si>
  <si>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</si>
  <si>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</si>
  <si>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</si>
  <si>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</si>
  <si>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</si>
  <si>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</si>
  <si>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</si>
  <si>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</si>
  <si>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</si>
  <si>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</si>
  <si>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</si>
  <si>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</si>
  <si>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</si>
  <si>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</si>
  <si>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</si>
  <si>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</si>
  <si>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</si>
  <si>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</si>
  <si>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</si>
  <si>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</si>
  <si>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</si>
  <si>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</si>
  <si>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</si>
  <si>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</si>
  <si>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</si>
  <si>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</si>
  <si>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</si>
  <si>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</si>
  <si>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</si>
  <si>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</si>
  <si>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</si>
  <si>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</si>
  <si>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</si>
  <si>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</si>
  <si>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</si>
  <si>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</si>
  <si>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</si>
  <si>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</si>
  <si>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</si>
  <si>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</si>
  <si>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</si>
  <si>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</si>
  <si>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</si>
  <si>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</si>
  <si>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</si>
  <si>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</si>
  <si>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</si>
  <si>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</si>
  <si>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</si>
  <si>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</si>
  <si>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</si>
  <si>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</si>
  <si>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</si>
  <si>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</si>
  <si>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</si>
  <si>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</si>
  <si>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</si>
  <si>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</si>
  <si>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</si>
  <si>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</si>
  <si>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</si>
  <si>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</si>
  <si>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</si>
  <si>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</si>
  <si>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</si>
  <si>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</si>
  <si>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</si>
  <si>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</si>
  <si>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</si>
  <si>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</si>
  <si>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</si>
  <si>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</si>
  <si>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</si>
  <si>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</si>
  <si>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</si>
  <si>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</si>
  <si>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</si>
  <si>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</si>
  <si>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</si>
  <si>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</si>
  <si>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</si>
  <si>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</si>
  <si>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</si>
  <si>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</si>
  <si>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</si>
  <si>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</si>
  <si>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</si>
  <si>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</si>
  <si>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</si>
  <si>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</si>
  <si>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</si>
  <si>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</si>
  <si>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</si>
  <si>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</si>
  <si>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</si>
  <si>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</si>
  <si>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</si>
  <si>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</si>
  <si>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</si>
  <si>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</si>
  <si>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</si>
  <si>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</si>
  <si>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</si>
  <si>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</si>
  <si>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</si>
  <si>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</si>
  <si>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</si>
  <si>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</si>
  <si>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</si>
  <si>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</si>
  <si>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</si>
  <si>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</si>
  <si>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</si>
  <si>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</si>
  <si>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</si>
  <si>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</si>
  <si>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</si>
  <si>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</si>
  <si>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</si>
  <si>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</si>
  <si>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</si>
  <si>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</si>
  <si>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</si>
  <si>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</si>
  <si>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</si>
  <si>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</si>
  <si>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</si>
  <si>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</si>
  <si>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</si>
  <si>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</si>
  <si>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</si>
  <si>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</si>
  <si>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</si>
  <si>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</si>
  <si>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</si>
  <si>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</si>
  <si>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</si>
  <si>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</si>
  <si>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</si>
  <si>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</si>
  <si>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</si>
  <si>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</si>
  <si>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</si>
  <si>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</si>
  <si>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</si>
  <si>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</si>
  <si>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</si>
  <si>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</si>
  <si>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</si>
  <si>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</si>
  <si>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</si>
  <si>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</si>
  <si>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</si>
  <si>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</si>
  <si>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</si>
  <si>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</si>
  <si>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</si>
  <si>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</si>
  <si>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</si>
  <si>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</si>
  <si>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</si>
  <si>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</si>
  <si>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</si>
  <si>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</si>
  <si>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</si>
  <si>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</si>
  <si>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</si>
  <si>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</si>
  <si>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</si>
  <si>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</si>
  <si>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</si>
  <si>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</si>
  <si>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</si>
  <si>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</si>
  <si>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</si>
  <si>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</si>
  <si>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</si>
  <si>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</si>
  <si>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</si>
  <si>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</si>
  <si>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</si>
  <si>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</si>
  <si>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</si>
  <si>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</si>
  <si>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</si>
  <si>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</si>
  <si>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</si>
  <si>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</si>
  <si>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</si>
  <si>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</si>
  <si>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</si>
  <si>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</si>
  <si>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</si>
  <si>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</si>
  <si>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</si>
  <si>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</si>
  <si>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</si>
  <si>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</si>
  <si>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</si>
  <si>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</si>
  <si>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</si>
  <si>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</si>
  <si>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</si>
  <si>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</si>
  <si>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</si>
  <si>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</si>
  <si>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</si>
  <si>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</si>
  <si>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</si>
  <si>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</si>
  <si>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</si>
  <si>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</si>
  <si>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</si>
  <si>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</si>
  <si>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</si>
  <si>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</si>
  <si>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</si>
  <si>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</si>
  <si>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</si>
  <si>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</si>
  <si>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</si>
  <si>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</si>
  <si>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</si>
  <si>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</si>
  <si>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</si>
  <si>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</si>
  <si>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</si>
  <si>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</si>
  <si>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</si>
  <si>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</si>
  <si>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</si>
  <si>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</si>
  <si>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</si>
  <si>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</si>
  <si>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</si>
  <si>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</si>
  <si>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</si>
  <si>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</si>
  <si>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</si>
  <si>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</si>
  <si>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</si>
  <si>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</si>
  <si>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</si>
  <si>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</si>
  <si>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</si>
  <si>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</si>
  <si>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</si>
  <si>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</si>
  <si>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</si>
  <si>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</si>
  <si>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</si>
  <si>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</si>
  <si>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</si>
  <si>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</si>
  <si>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</si>
  <si>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</si>
  <si>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</si>
  <si>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</si>
  <si>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</si>
  <si>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</si>
  <si>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</si>
  <si>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</si>
  <si>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</si>
  <si>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</si>
  <si>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</si>
  <si>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</si>
  <si>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</si>
  <si>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</si>
  <si>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</si>
  <si>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</si>
  <si>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</si>
  <si>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</si>
  <si>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</si>
  <si>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</si>
  <si>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</si>
  <si>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</si>
  <si>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</si>
  <si>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</si>
  <si>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</si>
  <si>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</si>
  <si>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</si>
  <si>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</si>
  <si>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</si>
  <si>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</si>
  <si>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</si>
  <si>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</si>
  <si>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</si>
  <si>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</si>
  <si>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</si>
  <si>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</si>
  <si>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</si>
  <si>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</si>
  <si>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</si>
  <si>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</si>
  <si>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</si>
  <si>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</si>
  <si>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</si>
  <si>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</si>
  <si>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</si>
  <si>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</si>
  <si>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</si>
  <si>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</si>
  <si>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</si>
  <si>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</si>
  <si>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</si>
  <si>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</si>
  <si>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</si>
  <si>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</si>
  <si>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</si>
  <si>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</si>
  <si>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</si>
  <si>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</si>
  <si>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</si>
  <si>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</si>
  <si>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</si>
  <si>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</si>
  <si>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</si>
  <si>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</si>
  <si>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</si>
  <si>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</si>
  <si>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</si>
  <si>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</si>
  <si>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</si>
  <si>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</si>
  <si>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</si>
  <si>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</si>
  <si>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</si>
  <si>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</si>
  <si>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</si>
  <si>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</si>
  <si>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</si>
  <si>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</si>
  <si>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</si>
  <si>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</si>
  <si>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</si>
  <si>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</si>
  <si>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</si>
  <si>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</si>
  <si>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</si>
  <si>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</si>
  <si>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</si>
  <si>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</si>
  <si>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</si>
  <si>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</si>
  <si>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</si>
  <si>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</si>
  <si>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</si>
  <si>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</si>
  <si>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</si>
  <si>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</si>
  <si>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</si>
  <si>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</si>
  <si>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</si>
  <si>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</si>
  <si>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</si>
  <si>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</si>
  <si>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</si>
  <si>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</si>
  <si>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</si>
  <si>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</si>
  <si>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</si>
  <si>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</si>
  <si>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</si>
  <si>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</si>
  <si>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</si>
  <si>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</si>
  <si>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</si>
  <si>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</si>
  <si>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</si>
  <si>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</si>
  <si>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</si>
  <si>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</si>
  <si>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</si>
  <si>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</si>
  <si>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</si>
  <si>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</si>
  <si>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</si>
  <si>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</si>
  <si>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</si>
  <si>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</si>
  <si>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</si>
  <si>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</si>
  <si>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</si>
  <si>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</si>
  <si>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</si>
  <si>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</si>
  <si>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</si>
  <si>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</si>
  <si>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</si>
  <si>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</si>
  <si>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</si>
  <si>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</si>
  <si>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</si>
  <si>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</si>
  <si>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</si>
  <si>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</si>
  <si>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</si>
  <si>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</si>
  <si>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</si>
  <si>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</si>
  <si>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</si>
  <si>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</si>
  <si>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</si>
  <si>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</si>
  <si>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</si>
  <si>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</si>
  <si>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</si>
  <si>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</si>
  <si>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</si>
  <si>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</si>
  <si>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</si>
  <si>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</si>
  <si>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</si>
  <si>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</si>
  <si>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</si>
  <si>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</si>
  <si>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</si>
  <si>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</si>
  <si>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</si>
  <si>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</si>
  <si>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</si>
  <si>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</si>
  <si>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</si>
  <si>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</si>
  <si>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</si>
  <si>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</si>
  <si>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</si>
  <si>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</si>
  <si>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</si>
  <si>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</si>
  <si>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</si>
  <si>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</si>
  <si>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</si>
  <si>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</si>
  <si>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</si>
  <si>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</si>
  <si>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</si>
  <si>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</si>
  <si>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</si>
  <si>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</si>
  <si>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</si>
  <si>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</si>
  <si>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</si>
  <si>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</si>
  <si>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</si>
  <si>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</si>
  <si>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</si>
  <si>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</si>
  <si>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</si>
  <si>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</si>
  <si>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</si>
  <si>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</si>
  <si>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</si>
  <si>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</si>
  <si>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</si>
  <si>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</si>
  <si>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</si>
  <si>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</si>
  <si>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</si>
  <si>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</si>
  <si>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</si>
  <si>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</si>
  <si>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</si>
  <si>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</si>
  <si>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</si>
  <si>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</si>
  <si>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</si>
  <si>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</si>
  <si>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</si>
  <si>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</si>
  <si>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</si>
  <si>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</si>
  <si>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</si>
  <si>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</si>
  <si>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</si>
  <si>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</si>
  <si>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</si>
  <si>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</si>
  <si>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</si>
  <si>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</si>
  <si>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</si>
  <si>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</si>
  <si>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</si>
  <si>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</si>
  <si>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</si>
  <si>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</si>
  <si>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</si>
  <si>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</si>
  <si>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</si>
  <si>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</si>
  <si>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</si>
  <si>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</si>
  <si>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</si>
  <si>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</si>
  <si>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</si>
  <si>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</si>
  <si>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</si>
  <si>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</si>
  <si>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</si>
  <si>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</si>
  <si>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</si>
  <si>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</si>
  <si>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</si>
  <si>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</si>
  <si>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</si>
  <si>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</si>
  <si>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</si>
  <si>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</si>
  <si>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</si>
  <si>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</si>
  <si>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</si>
  <si>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</si>
  <si>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</si>
  <si>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</si>
  <si>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</si>
  <si>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</si>
  <si>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</si>
  <si>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</si>
  <si>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</si>
  <si>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</si>
  <si>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</si>
  <si>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</si>
  <si>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</si>
  <si>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</si>
  <si>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</si>
  <si>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</si>
  <si>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</si>
  <si>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</si>
  <si>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</si>
  <si>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</si>
  <si>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</si>
  <si>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</si>
  <si>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</si>
  <si>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</si>
  <si>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</si>
  <si>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</si>
  <si>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</si>
  <si>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</si>
  <si>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</si>
  <si>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</si>
  <si>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</si>
  <si>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</si>
  <si>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</si>
  <si>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</si>
  <si>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</si>
  <si>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</si>
  <si>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</si>
  <si>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</si>
  <si>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</si>
  <si>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</si>
  <si>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</si>
  <si>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</si>
  <si>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</si>
  <si>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</si>
  <si>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</si>
  <si>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</si>
  <si>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</si>
  <si>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</si>
  <si>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</si>
  <si>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</si>
  <si>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</si>
  <si>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</si>
  <si>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</si>
  <si>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</si>
  <si>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</si>
  <si>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</si>
  <si>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</si>
  <si>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</si>
  <si>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</si>
  <si>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</si>
  <si>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</si>
  <si>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</si>
  <si>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</si>
  <si>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</si>
  <si>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</si>
  <si>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</si>
  <si>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</si>
  <si>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</si>
  <si>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</si>
  <si>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</si>
  <si>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</si>
  <si>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</si>
  <si>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</si>
  <si>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</si>
  <si>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</si>
  <si>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</si>
  <si>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</si>
  <si>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</si>
  <si>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</si>
  <si>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</si>
  <si>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</si>
  <si>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</si>
  <si>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</si>
  <si>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</si>
  <si>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</si>
  <si>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</si>
  <si>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</si>
  <si>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</si>
  <si>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</si>
  <si>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</si>
  <si>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</si>
  <si>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</si>
  <si>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</si>
  <si>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</si>
  <si>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</si>
  <si>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</si>
  <si>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</si>
  <si>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</si>
  <si>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</si>
  <si>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</si>
  <si>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</si>
  <si>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</si>
  <si>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</si>
  <si>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</si>
  <si>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</si>
  <si>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</si>
  <si>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</si>
  <si>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</si>
  <si>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</si>
  <si>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</si>
  <si>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</si>
  <si>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</si>
  <si>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</si>
  <si>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</si>
  <si>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</si>
  <si>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</si>
  <si>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</si>
  <si>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</si>
  <si>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</si>
  <si>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</si>
  <si>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</si>
  <si>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</si>
  <si>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</si>
  <si>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</si>
  <si>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</si>
  <si>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</si>
  <si>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</si>
  <si>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</si>
  <si>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</si>
  <si>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</si>
  <si>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</si>
  <si>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</si>
  <si>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</si>
  <si>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</si>
  <si>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</si>
  <si>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</si>
  <si>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</si>
  <si>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</si>
  <si>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</si>
  <si>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</si>
  <si>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</si>
  <si>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</si>
  <si>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</si>
  <si>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</si>
  <si>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</si>
  <si>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</si>
  <si>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</si>
  <si>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</si>
  <si>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</si>
  <si>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</si>
  <si>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</si>
  <si>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</si>
  <si>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</si>
  <si>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</si>
  <si>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</si>
  <si>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</si>
  <si>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</si>
  <si>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</si>
  <si>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</si>
  <si>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</si>
  <si>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</si>
  <si>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</si>
  <si>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</si>
  <si>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</si>
  <si>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</si>
  <si>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</si>
  <si>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</si>
  <si>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</si>
  <si>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</si>
  <si>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</si>
  <si>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</si>
  <si>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</si>
  <si>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</si>
  <si>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</si>
  <si>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</si>
  <si>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</si>
  <si>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</si>
  <si>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</si>
  <si>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</si>
  <si>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</si>
  <si>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</si>
  <si>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</si>
  <si>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</si>
  <si>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</si>
  <si>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</si>
  <si>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</si>
  <si>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</si>
  <si>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</si>
  <si>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</si>
  <si>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</si>
  <si>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</si>
  <si>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</si>
  <si>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</si>
  <si>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</si>
  <si>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</si>
  <si>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</si>
  <si>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</si>
  <si>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</si>
  <si>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</si>
  <si>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</si>
  <si>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</si>
  <si>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</si>
  <si>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</si>
  <si>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</si>
  <si>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</si>
  <si>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</si>
  <si>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</si>
  <si>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</si>
  <si>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</si>
  <si>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</si>
  <si>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</si>
  <si>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</si>
  <si>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</si>
  <si>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</si>
  <si>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</si>
  <si>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</si>
  <si>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</si>
  <si>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</si>
  <si>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</si>
  <si>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</si>
  <si>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</si>
  <si>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</si>
  <si>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</si>
  <si>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</si>
  <si>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</si>
  <si>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</si>
  <si>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</si>
  <si>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</si>
  <si>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</si>
  <si>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</si>
  <si>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</si>
  <si>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</si>
  <si>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</si>
  <si>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</si>
  <si>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</si>
  <si>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</si>
  <si>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</si>
  <si>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</si>
  <si>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</si>
  <si>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</si>
  <si>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</si>
  <si>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</si>
  <si>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</si>
  <si>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</si>
  <si>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</si>
  <si>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</si>
  <si>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</si>
  <si>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</si>
  <si>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</si>
  <si>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</si>
  <si>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</si>
  <si>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</si>
  <si>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</si>
  <si>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</si>
  <si>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</si>
  <si>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</si>
  <si>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</si>
  <si>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</si>
  <si>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</si>
  <si>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</si>
  <si>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</si>
  <si>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</si>
  <si>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</si>
  <si>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</si>
  <si>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</si>
  <si>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</si>
  <si>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</si>
  <si>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</si>
  <si>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</si>
  <si>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</si>
  <si>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</si>
  <si>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</si>
  <si>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</si>
  <si>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</si>
  <si>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</si>
  <si>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</si>
  <si>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</si>
  <si>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</si>
  <si>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</si>
  <si>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</si>
  <si>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</si>
  <si>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</si>
  <si>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</si>
  <si>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</si>
  <si>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</si>
  <si>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</si>
  <si>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</si>
  <si>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</si>
  <si>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</si>
  <si>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</si>
  <si>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</si>
  <si>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</si>
  <si>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</si>
  <si>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</si>
  <si>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</si>
  <si>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</si>
  <si>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</si>
  <si>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</si>
  <si>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</si>
  <si>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</si>
  <si>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</si>
  <si>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</si>
  <si>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</si>
  <si>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</si>
  <si>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</si>
  <si>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</si>
  <si>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</si>
  <si>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</si>
  <si>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</si>
  <si>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</si>
  <si>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</si>
  <si>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</si>
  <si>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</si>
  <si>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</si>
  <si>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</si>
  <si>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</si>
  <si>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</si>
  <si>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</si>
  <si>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</si>
  <si>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</si>
  <si>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</si>
  <si>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</si>
  <si>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</si>
  <si>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</si>
  <si>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</si>
  <si>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</si>
  <si>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</si>
  <si>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</si>
  <si>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</si>
  <si>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</si>
  <si>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</si>
  <si>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</si>
  <si>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</si>
  <si>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</si>
  <si>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</si>
  <si>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</si>
  <si>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</si>
  <si>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</si>
  <si>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</si>
  <si>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</si>
  <si>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</si>
  <si>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</si>
  <si>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</si>
  <si>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</si>
  <si>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</si>
  <si>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</si>
  <si>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</si>
  <si>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</si>
  <si>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</si>
  <si>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</si>
  <si>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</si>
  <si>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</si>
  <si>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</si>
  <si>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</si>
  <si>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</si>
  <si>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</si>
  <si>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</si>
  <si>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</si>
  <si>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</si>
  <si>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</si>
  <si>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</si>
  <si>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</si>
  <si>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</si>
  <si>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</si>
  <si>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</si>
  <si>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</si>
  <si>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</si>
  <si>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</si>
  <si>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</si>
  <si>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</si>
  <si>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</si>
  <si>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</si>
  <si>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</si>
  <si>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</si>
  <si>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</si>
  <si>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</si>
  <si>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</si>
  <si>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</si>
  <si>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</si>
  <si>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</si>
  <si>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</si>
  <si>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</si>
  <si>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</si>
  <si>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</si>
  <si>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</si>
  <si>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</si>
  <si>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</si>
  <si>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</si>
  <si>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</si>
  <si>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</si>
  <si>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</si>
  <si>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</si>
  <si>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</si>
  <si>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</si>
  <si>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</si>
  <si>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</si>
  <si>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</si>
  <si>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</si>
  <si>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</si>
  <si>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</si>
  <si>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</si>
  <si>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</si>
  <si>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</si>
  <si>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</si>
  <si>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</si>
  <si>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</si>
  <si>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</si>
  <si>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</si>
  <si>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</si>
  <si>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</si>
  <si>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</si>
  <si>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</si>
  <si>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</si>
  <si>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</si>
  <si>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</si>
  <si>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</si>
  <si>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</si>
  <si>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</si>
  <si>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</si>
  <si>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</si>
  <si>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</si>
  <si>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</si>
  <si>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</si>
  <si>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</si>
  <si>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</si>
  <si>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</si>
  <si>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</si>
  <si>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</si>
  <si>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</si>
  <si>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</si>
  <si>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</si>
  <si>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</si>
  <si>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</si>
  <si>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</si>
  <si>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</si>
  <si>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</si>
  <si>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</si>
  <si>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</si>
  <si>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</si>
  <si>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</si>
  <si>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</si>
  <si>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</si>
  <si>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</si>
  <si>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</si>
  <si>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</si>
  <si>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</si>
  <si>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</si>
  <si>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</si>
  <si>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</si>
  <si>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</si>
  <si>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</si>
  <si>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</si>
  <si>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</si>
  <si>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</si>
  <si>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</si>
  <si>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</si>
  <si>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</si>
  <si>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</si>
  <si>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</si>
  <si>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</si>
  <si>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</si>
  <si>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</si>
  <si>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</si>
  <si>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</si>
  <si>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</si>
  <si>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</si>
  <si>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</si>
  <si>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</si>
  <si>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</si>
  <si>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</si>
  <si>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</si>
  <si>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</si>
  <si>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</si>
  <si>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</si>
  <si>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</si>
  <si>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</si>
  <si>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</si>
  <si>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</si>
  <si>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</si>
  <si>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</si>
  <si>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</si>
  <si>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</si>
  <si>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</si>
  <si>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</si>
  <si>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</si>
  <si>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</si>
  <si>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</si>
  <si>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</si>
  <si>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</si>
  <si>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</si>
  <si>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</si>
  <si>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</si>
  <si>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</si>
  <si>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</si>
  <si>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</si>
  <si>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</si>
  <si>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</si>
  <si>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</si>
  <si>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</si>
  <si>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</si>
  <si>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</si>
  <si>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</si>
  <si>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</si>
  <si>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</si>
  <si>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</si>
  <si>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</si>
  <si>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</si>
  <si>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</si>
  <si>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</si>
  <si>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</si>
  <si>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</si>
  <si>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</si>
  <si>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</si>
  <si>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</si>
  <si>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</si>
  <si>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</si>
  <si>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</si>
  <si>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</si>
  <si>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</si>
  <si>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</si>
  <si>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</si>
  <si>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</si>
  <si>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</si>
  <si>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</si>
  <si>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</si>
  <si>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</si>
  <si>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</si>
  <si>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</si>
  <si>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</si>
  <si>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</si>
  <si>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</si>
  <si>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</si>
  <si>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</si>
  <si>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</si>
  <si>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</si>
  <si>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</si>
  <si>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</si>
  <si>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</si>
  <si>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</si>
  <si>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</si>
  <si>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</si>
  <si>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</si>
  <si>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</si>
  <si>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</si>
  <si>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</si>
  <si>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</si>
  <si>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</si>
  <si>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</si>
  <si>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</si>
  <si>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</si>
  <si>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</si>
  <si>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</si>
  <si>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</si>
  <si>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</si>
  <si>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</si>
  <si>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</si>
  <si>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</si>
  <si>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</si>
  <si>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</si>
  <si>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</si>
  <si>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</si>
  <si>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</si>
  <si>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</si>
  <si>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</si>
  <si>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</si>
  <si>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</si>
  <si>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</si>
  <si>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</si>
  <si>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</si>
  <si>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</si>
  <si>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</si>
  <si>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</si>
  <si>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</si>
  <si>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</si>
  <si>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</si>
  <si>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</si>
  <si>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</si>
  <si>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</si>
  <si>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</si>
  <si>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</si>
  <si>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</si>
  <si>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</si>
  <si>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</si>
  <si>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</si>
  <si>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</si>
  <si>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</si>
  <si>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</si>
  <si>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</si>
  <si>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</si>
  <si>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</si>
  <si>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</si>
  <si>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</si>
  <si>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</si>
  <si>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</si>
  <si>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</si>
  <si>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</si>
  <si>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</si>
  <si>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</si>
  <si>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</si>
  <si>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</si>
  <si>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</si>
  <si>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</si>
  <si>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</si>
  <si>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</si>
  <si>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</si>
  <si>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</si>
  <si>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</si>
  <si>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</si>
  <si>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</si>
  <si>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</si>
  <si>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</si>
  <si>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</si>
  <si>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</si>
  <si>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</si>
  <si>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</si>
  <si>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</si>
  <si>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</si>
  <si>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</si>
  <si>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</si>
  <si>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</si>
  <si>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</si>
  <si>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</si>
  <si>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</si>
  <si>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</si>
  <si>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</si>
  <si>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</si>
  <si>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</si>
  <si>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</si>
  <si>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</si>
  <si>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</si>
  <si>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</si>
  <si>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</si>
  <si>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</si>
  <si>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</si>
  <si>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</si>
  <si>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</si>
  <si>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</si>
  <si>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</si>
  <si>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</si>
  <si>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</si>
  <si>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</si>
  <si>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</si>
  <si>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</si>
  <si>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</si>
  <si>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</si>
  <si>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</si>
  <si>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</si>
  <si>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</si>
  <si>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</si>
  <si>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</si>
  <si>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</si>
  <si>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</si>
  <si>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</si>
  <si>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</si>
  <si>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</si>
  <si>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</si>
  <si>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</si>
  <si>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</si>
  <si>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</si>
  <si>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</si>
  <si>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</si>
  <si>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</si>
  <si>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</si>
  <si>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</si>
  <si>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</si>
  <si>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</si>
  <si>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</si>
  <si>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</si>
  <si>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</si>
  <si>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</si>
  <si>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</si>
  <si>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</si>
  <si>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</si>
  <si>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</si>
  <si>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</si>
  <si>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</si>
  <si>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</si>
  <si>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</si>
  <si>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</si>
  <si>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</si>
  <si>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</si>
  <si>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</si>
  <si>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</si>
  <si>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</si>
  <si>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</si>
  <si>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</si>
  <si>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</si>
  <si>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</si>
  <si>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</si>
  <si>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</si>
  <si>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</si>
  <si>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</si>
  <si>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</si>
  <si>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</si>
  <si>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</si>
  <si>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</si>
  <si>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</si>
  <si>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</si>
  <si>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</si>
  <si>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</si>
  <si>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</si>
  <si>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</si>
  <si>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</si>
  <si>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</si>
  <si>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</si>
  <si>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</si>
  <si>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</si>
  <si>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</si>
  <si>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</si>
  <si>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</si>
  <si>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</si>
  <si>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</si>
  <si>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</si>
  <si>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</si>
  <si>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</si>
  <si>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</si>
  <si>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</si>
  <si>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</si>
  <si>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</si>
  <si>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</si>
  <si>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</si>
  <si>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</si>
  <si>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</si>
  <si>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</si>
  <si>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</si>
  <si>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</si>
  <si>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</si>
  <si>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</si>
  <si>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</si>
  <si>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</si>
  <si>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</si>
  <si>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</si>
  <si>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</si>
  <si>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</si>
  <si>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</si>
  <si>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</si>
  <si>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</si>
  <si>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</si>
  <si>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</si>
  <si>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</si>
  <si>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</si>
  <si>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</si>
  <si>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</si>
  <si>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</si>
  <si>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</si>
  <si>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</si>
  <si>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</si>
  <si>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</si>
  <si>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</si>
  <si>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</si>
  <si>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</si>
  <si>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</si>
  <si>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</si>
  <si>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</si>
  <si>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</si>
  <si>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</si>
  <si>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</si>
  <si>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</si>
  <si>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</si>
  <si>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</si>
  <si>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</si>
  <si>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</si>
  <si>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</si>
  <si>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</si>
  <si>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</si>
  <si>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</si>
  <si>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</si>
  <si>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</si>
  <si>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</si>
  <si>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</si>
  <si>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</si>
  <si>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</si>
  <si>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</si>
  <si>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</si>
  <si>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</si>
  <si>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</si>
  <si>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</si>
  <si>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</si>
  <si>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</si>
  <si>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</si>
  <si>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</si>
  <si>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</si>
  <si>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</si>
  <si>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</si>
  <si>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</si>
  <si>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</si>
  <si>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</si>
  <si>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</si>
  <si>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</si>
  <si>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</si>
  <si>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</si>
  <si>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</si>
  <si>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</si>
  <si>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</si>
  <si>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</si>
  <si>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</si>
  <si>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</si>
  <si>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</si>
  <si>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</si>
  <si>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</si>
  <si>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</si>
  <si>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</si>
  <si>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</si>
  <si>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</si>
  <si>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</si>
  <si>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</si>
  <si>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</si>
  <si>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</si>
  <si>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</si>
  <si>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</si>
  <si>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</si>
  <si>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</si>
  <si>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</si>
  <si>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</si>
  <si>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</si>
  <si>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</si>
  <si>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</si>
  <si>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</si>
  <si>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</si>
  <si>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</si>
  <si>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</si>
  <si>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</si>
  <si>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</si>
  <si>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</si>
  <si>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</si>
  <si>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</si>
  <si>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</si>
  <si>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</si>
  <si>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</si>
  <si>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</si>
  <si>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</si>
  <si>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</si>
  <si>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</si>
  <si>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</si>
  <si>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</si>
  <si>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</si>
  <si>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</si>
  <si>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</si>
  <si>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</si>
  <si>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</si>
  <si>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</si>
  <si>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</si>
  <si>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</si>
  <si>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</si>
  <si>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</si>
  <si>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</si>
  <si>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</si>
  <si>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</si>
  <si>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</si>
  <si>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</si>
  <si>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</si>
  <si>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</si>
  <si>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</si>
  <si>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</si>
  <si>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</si>
  <si>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</si>
  <si>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</si>
  <si>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</si>
  <si>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</si>
  <si>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</si>
  <si>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</si>
  <si>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</si>
  <si>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</si>
  <si>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</si>
  <si>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</si>
  <si>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</si>
  <si>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</si>
  <si>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</si>
  <si>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</si>
  <si>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</si>
  <si>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</si>
  <si>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</si>
  <si>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</si>
  <si>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</si>
  <si>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</si>
  <si>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</si>
  <si>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</si>
  <si>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</si>
  <si>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</si>
  <si>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</si>
  <si>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</si>
  <si>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</si>
  <si>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</si>
  <si>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</si>
  <si>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</si>
  <si>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</si>
  <si>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</si>
  <si>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</si>
  <si>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</si>
  <si>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</si>
  <si>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</si>
  <si>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</si>
  <si>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</si>
  <si>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</si>
  <si>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</si>
  <si>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</si>
  <si>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</si>
  <si>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</si>
  <si>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</si>
  <si>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</si>
  <si>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</si>
  <si>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</si>
  <si>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</si>
  <si>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</si>
  <si>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</si>
  <si>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</si>
  <si>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</si>
  <si>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</si>
  <si>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</si>
  <si>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</si>
  <si>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</si>
  <si>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</si>
  <si>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</si>
  <si>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</si>
  <si>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</si>
  <si>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</si>
  <si>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</si>
  <si>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</si>
  <si>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</si>
  <si>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</si>
  <si>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</si>
  <si>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</si>
  <si>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</si>
  <si>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</si>
  <si>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</si>
  <si>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</si>
  <si>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</si>
  <si>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</si>
  <si>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</si>
  <si>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</si>
  <si>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</si>
  <si>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</si>
  <si>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</si>
  <si>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</si>
  <si>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</si>
  <si>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</si>
  <si>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</si>
  <si>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</si>
  <si>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</si>
  <si>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</si>
  <si>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</si>
  <si>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</si>
  <si>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</si>
  <si>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</si>
  <si>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</si>
  <si>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</si>
  <si>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</si>
  <si>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</si>
  <si>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</si>
  <si>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</si>
  <si>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</si>
  <si>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</si>
  <si>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</si>
  <si>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</si>
  <si>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</si>
  <si>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</si>
  <si>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</si>
  <si>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</si>
  <si>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</si>
  <si>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</si>
  <si>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</si>
  <si>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</si>
  <si>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</si>
  <si>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</si>
  <si>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</si>
  <si>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</si>
  <si>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</si>
  <si>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</si>
  <si>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</si>
  <si>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</si>
  <si>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</si>
  <si>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</si>
  <si>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</si>
  <si>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</si>
  <si>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</si>
  <si>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</si>
  <si>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</si>
  <si>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</si>
  <si>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</si>
  <si>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</si>
  <si>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</si>
  <si>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</si>
  <si>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</si>
  <si>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</si>
  <si>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</si>
  <si>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</si>
  <si>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</si>
  <si>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</si>
  <si>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</si>
  <si>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</si>
  <si>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</si>
  <si>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</si>
  <si>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</si>
  <si>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</si>
  <si>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</si>
  <si>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</si>
  <si>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</si>
  <si>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</si>
  <si>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</si>
  <si>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</si>
  <si>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</si>
  <si>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</si>
  <si>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</si>
  <si>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</si>
  <si>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</si>
  <si>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</si>
  <si>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</si>
  <si>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</si>
  <si>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</si>
  <si>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</si>
  <si>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</si>
  <si>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</si>
  <si>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</si>
  <si>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</si>
  <si>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</si>
  <si>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</si>
  <si>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</si>
  <si>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</si>
  <si>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</si>
  <si>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</si>
  <si>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</si>
  <si>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</si>
  <si>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</si>
  <si>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</si>
  <si>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</si>
  <si>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</si>
  <si>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</si>
  <si>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</si>
  <si>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</si>
  <si>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</si>
  <si>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</si>
  <si>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</si>
  <si>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</si>
  <si>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</si>
  <si>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</si>
  <si>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</si>
  <si>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</si>
  <si>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</si>
  <si>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</si>
  <si>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</si>
  <si>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</si>
  <si>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</si>
  <si>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</si>
  <si>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</si>
  <si>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</si>
  <si>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</si>
  <si>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</si>
  <si>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</si>
  <si>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</si>
  <si>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</si>
  <si>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</si>
  <si>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</si>
  <si>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</si>
  <si>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</si>
  <si>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</si>
  <si>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</si>
  <si>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</si>
  <si>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</si>
  <si>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</si>
  <si>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</si>
  <si>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</si>
  <si>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</si>
  <si>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</si>
  <si>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</si>
  <si>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</si>
  <si>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</si>
  <si>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</si>
  <si>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</si>
  <si>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</si>
  <si>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</si>
  <si>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</si>
  <si>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</si>
  <si>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</si>
  <si>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</si>
  <si>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</si>
  <si>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</si>
  <si>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</si>
  <si>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</si>
  <si>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</si>
  <si>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</si>
  <si>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</si>
  <si>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</si>
  <si>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</si>
  <si>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</si>
  <si>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</si>
  <si>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</si>
  <si>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</si>
  <si>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</si>
  <si>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</si>
  <si>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</si>
  <si>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</si>
  <si>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</si>
  <si>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</si>
  <si>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</si>
  <si>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</si>
  <si>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</si>
  <si>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</si>
  <si>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</si>
  <si>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</si>
  <si>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</si>
  <si>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</si>
  <si>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</si>
  <si>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</si>
  <si>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</si>
  <si>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</si>
  <si>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</si>
  <si>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</si>
  <si>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</si>
  <si>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</si>
  <si>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</si>
  <si>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</si>
  <si>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</si>
  <si>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</si>
  <si>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</si>
  <si>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</si>
  <si>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</si>
  <si>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</si>
  <si>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</si>
  <si>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</si>
  <si>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</si>
  <si>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</si>
  <si>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</si>
  <si>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</si>
  <si>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</si>
  <si>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</si>
  <si>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</si>
  <si>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</si>
  <si>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</si>
  <si>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</si>
  <si>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</si>
  <si>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</si>
  <si>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</si>
  <si>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</si>
  <si>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</si>
  <si>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</si>
  <si>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</si>
  <si>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</si>
  <si>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</si>
  <si>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</si>
  <si>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</si>
  <si>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</si>
  <si>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</si>
  <si>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</si>
  <si>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</si>
  <si>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</si>
  <si>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</si>
  <si>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</si>
  <si>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</si>
  <si>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</si>
  <si>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</si>
  <si>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</si>
  <si>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</si>
  <si>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</si>
  <si>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</si>
  <si>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</si>
  <si>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</si>
  <si>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</si>
  <si>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</si>
  <si>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</si>
  <si>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</si>
  <si>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</si>
  <si>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</si>
  <si>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</si>
  <si>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</si>
  <si>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</si>
  <si>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</si>
  <si>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</si>
  <si>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</si>
  <si>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</si>
  <si>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</si>
  <si>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</si>
  <si>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</si>
  <si>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</si>
  <si>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</si>
  <si>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</si>
  <si>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</si>
  <si>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</si>
  <si>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</si>
  <si>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</si>
  <si>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</si>
  <si>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</si>
  <si>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</si>
  <si>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</si>
  <si>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</si>
  <si>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</si>
  <si>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</si>
  <si>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</si>
  <si>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</si>
  <si>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</si>
  <si>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</si>
  <si>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</si>
  <si>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</si>
  <si>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</si>
  <si>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</si>
  <si>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</si>
  <si>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</si>
  <si>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</si>
  <si>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</si>
  <si>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</si>
  <si>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</si>
  <si>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</si>
  <si>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</si>
  <si>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</si>
  <si>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</si>
  <si>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</si>
  <si>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</si>
  <si>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</si>
  <si>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</si>
  <si>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</si>
  <si>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</si>
  <si>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</si>
  <si>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</si>
  <si>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</si>
  <si>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</si>
  <si>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</si>
  <si>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</si>
  <si>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</si>
  <si>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</si>
  <si>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</si>
  <si>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</si>
  <si>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</si>
  <si>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</si>
  <si>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</si>
  <si>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</si>
  <si>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</si>
  <si>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</si>
  <si>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</si>
  <si>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</si>
  <si>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</si>
  <si>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</si>
  <si>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</si>
  <si>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</si>
  <si>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</si>
  <si>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</si>
  <si>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</si>
  <si>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</si>
  <si>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</si>
  <si>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</si>
  <si>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</si>
  <si>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</si>
  <si>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</si>
  <si>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</si>
  <si>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</si>
  <si>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</si>
  <si>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</si>
  <si>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</si>
  <si>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</si>
  <si>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</si>
  <si>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</si>
  <si>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</si>
  <si>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</si>
  <si>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</si>
  <si>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</si>
  <si>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</si>
  <si>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</si>
  <si>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</si>
  <si>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</si>
  <si>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</si>
  <si>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</si>
  <si>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</si>
  <si>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</si>
  <si>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</si>
  <si>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</si>
  <si>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</si>
  <si>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</si>
  <si>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</si>
  <si>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</si>
  <si>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</si>
  <si>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</si>
  <si>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</si>
  <si>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</si>
  <si>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</si>
  <si>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</si>
  <si>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</si>
  <si>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</si>
  <si>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</si>
  <si>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</si>
  <si>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</si>
  <si>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</si>
  <si>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</si>
  <si>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</si>
  <si>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</si>
  <si>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</si>
  <si>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</si>
  <si>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</si>
  <si>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</si>
  <si>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</si>
  <si>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</si>
  <si>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</si>
  <si>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</si>
  <si>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</si>
  <si>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</si>
  <si>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</si>
  <si>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</si>
  <si>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</si>
  <si>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</si>
  <si>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</si>
  <si>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</si>
  <si>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</si>
  <si>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</si>
  <si>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</si>
  <si>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</si>
  <si>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</si>
  <si>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</si>
  <si>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</si>
  <si>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</si>
  <si>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</si>
  <si>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</si>
  <si>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</si>
  <si>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</si>
  <si>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</si>
  <si>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</si>
  <si>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</si>
  <si>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</si>
  <si>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</si>
  <si>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</si>
  <si>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</si>
  <si>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</si>
  <si>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</si>
  <si>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</si>
  <si>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</si>
  <si>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</si>
  <si>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</si>
  <si>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</si>
  <si>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</si>
  <si>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</si>
  <si>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</si>
  <si>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</si>
  <si>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</si>
  <si>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</si>
  <si>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</si>
  <si>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</si>
  <si>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</si>
  <si>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</si>
  <si>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</si>
  <si>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</si>
  <si>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</si>
  <si>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</si>
  <si>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</si>
  <si>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</si>
  <si>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</si>
  <si>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</si>
  <si>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</si>
  <si>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</si>
  <si>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</si>
  <si>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</si>
  <si>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</si>
  <si>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</si>
  <si>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</si>
  <si>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</si>
  <si>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</si>
  <si>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</si>
  <si>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</si>
  <si>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</si>
  <si>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</si>
  <si>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</si>
  <si>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</si>
  <si>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</si>
  <si>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</si>
  <si>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</si>
  <si>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</si>
  <si>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</si>
  <si>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</si>
  <si>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</si>
  <si>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</si>
  <si>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</si>
  <si>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</si>
  <si>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</si>
  <si>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</si>
  <si>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</si>
  <si>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</si>
  <si>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</si>
  <si>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</si>
  <si>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</si>
  <si>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</si>
  <si>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</si>
  <si>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</si>
  <si>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</si>
  <si>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</si>
  <si>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</si>
  <si>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</si>
  <si>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</si>
  <si>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</si>
  <si>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</si>
  <si>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</si>
  <si>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</si>
  <si>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</si>
  <si>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</si>
  <si>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</si>
  <si>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</si>
  <si>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</si>
  <si>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</si>
  <si>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</si>
  <si>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</si>
  <si>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</si>
  <si>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</si>
  <si>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</si>
  <si>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</si>
  <si>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</si>
  <si>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</si>
  <si>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</si>
  <si>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</si>
  <si>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</si>
  <si>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</si>
  <si>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</si>
  <si>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</si>
  <si>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</si>
  <si>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</si>
  <si>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</si>
  <si>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</si>
  <si>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</si>
  <si>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</si>
  <si>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</si>
  <si>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</si>
  <si>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</si>
  <si>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</si>
  <si>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</si>
  <si>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</si>
  <si>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</si>
  <si>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</si>
  <si>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</si>
  <si>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</si>
  <si>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</si>
  <si>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</si>
  <si>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</si>
  <si>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</si>
  <si>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</si>
  <si>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</si>
  <si>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</si>
  <si>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</si>
  <si>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</si>
  <si>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</si>
  <si>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</si>
  <si>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</si>
  <si>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</si>
  <si>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</si>
  <si>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</si>
  <si>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</si>
  <si>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</si>
  <si>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</si>
  <si>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</si>
  <si>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</si>
  <si>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</si>
  <si>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</si>
  <si>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</si>
  <si>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</si>
  <si>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</si>
  <si>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</si>
  <si>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</si>
  <si>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</si>
  <si>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</si>
  <si>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</si>
  <si>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</si>
  <si>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</si>
  <si>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</si>
  <si>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</si>
  <si>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</si>
  <si>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</si>
  <si>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</si>
  <si>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</si>
  <si>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</si>
  <si>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</si>
  <si>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</si>
  <si>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</si>
  <si>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</si>
  <si>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</si>
  <si>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</si>
  <si>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</si>
  <si>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</si>
  <si>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</si>
  <si>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</si>
  <si>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</si>
  <si>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</si>
  <si>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</si>
  <si>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</si>
  <si>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</si>
  <si>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</si>
  <si>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</si>
  <si>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</si>
  <si>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</si>
  <si>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</si>
  <si>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</si>
  <si>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</si>
  <si>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</si>
  <si>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</si>
  <si>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</si>
  <si>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</si>
  <si>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</si>
  <si>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</si>
  <si>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</si>
  <si>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</si>
  <si>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</si>
  <si>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</si>
  <si>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</si>
  <si>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</si>
  <si>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</si>
  <si>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</si>
  <si>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</si>
  <si>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</si>
  <si>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</si>
  <si>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</si>
  <si>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</si>
  <si>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</si>
  <si>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</si>
  <si>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</si>
  <si>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</si>
  <si>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</si>
  <si>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</si>
  <si>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</si>
  <si>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</si>
  <si>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</si>
  <si>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</si>
  <si>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</si>
  <si>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</si>
  <si>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</si>
  <si>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</si>
  <si>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</si>
  <si>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</si>
  <si>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</si>
  <si>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</si>
  <si>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</si>
  <si>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</si>
  <si>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</si>
  <si>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</si>
  <si>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</si>
  <si>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</si>
  <si>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</si>
  <si>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</si>
  <si>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</si>
  <si>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</si>
  <si>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</si>
  <si>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</si>
  <si>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</si>
  <si>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</si>
  <si>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</si>
  <si>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</si>
  <si>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</si>
  <si>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</si>
  <si>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</si>
  <si>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</si>
  <si>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</si>
  <si>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</si>
  <si>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</si>
  <si>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</si>
  <si>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</si>
  <si>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</si>
  <si>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</si>
  <si>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</si>
  <si>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</si>
  <si>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</si>
  <si>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</si>
  <si>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</si>
  <si>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</si>
  <si>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</si>
  <si>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</si>
  <si>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</si>
  <si>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</si>
  <si>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</si>
  <si>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</si>
  <si>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</si>
  <si>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</si>
  <si>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</si>
  <si>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</si>
  <si>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</si>
  <si>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</si>
  <si>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</si>
  <si>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</si>
  <si>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</si>
  <si>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</si>
  <si>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</si>
  <si>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</si>
  <si>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</si>
  <si>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</si>
  <si>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</si>
  <si>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</si>
  <si>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</si>
  <si>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</si>
  <si>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</si>
  <si>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</si>
  <si>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</si>
  <si>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</si>
  <si>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</si>
  <si>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</si>
  <si>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</si>
  <si>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</si>
  <si>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</si>
  <si>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</si>
  <si>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</si>
  <si>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</si>
  <si>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</si>
  <si>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</si>
  <si>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</si>
  <si>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</si>
  <si>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</si>
  <si>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</si>
  <si>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</si>
  <si>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</si>
  <si>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</si>
  <si>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</si>
  <si>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</si>
  <si>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</si>
  <si>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</si>
  <si>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</si>
  <si>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</si>
  <si>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</si>
  <si>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</si>
  <si>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</si>
  <si>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</si>
  <si>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</si>
  <si>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</si>
  <si>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</si>
  <si>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</si>
  <si>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</si>
  <si>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</si>
  <si>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</si>
  <si>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</si>
  <si>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</si>
  <si>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</si>
  <si>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</si>
  <si>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</si>
  <si>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</si>
  <si>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</si>
  <si>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</si>
  <si>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</si>
  <si>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</si>
  <si>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</si>
  <si>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</si>
  <si>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</si>
  <si>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</si>
  <si>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</si>
  <si>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</si>
  <si>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</si>
  <si>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</si>
  <si>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</si>
  <si>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</si>
  <si>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</si>
  <si>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</si>
  <si>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</si>
  <si>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</si>
  <si>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</si>
  <si>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</si>
  <si>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</si>
  <si>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</si>
  <si>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</si>
  <si>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</si>
  <si>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</si>
  <si>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</si>
  <si>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</si>
  <si>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</si>
  <si>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</si>
  <si>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</si>
  <si>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</si>
  <si>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</si>
  <si>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</si>
  <si>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</si>
  <si>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</si>
  <si>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</si>
  <si>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</si>
  <si>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</si>
  <si>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</si>
  <si>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</si>
  <si>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</si>
  <si>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</si>
  <si>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</si>
  <si>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</si>
  <si>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</si>
  <si>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</si>
  <si>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</si>
  <si>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</si>
  <si>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</si>
  <si>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</si>
  <si>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</si>
  <si>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</si>
  <si>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</si>
  <si>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</si>
  <si>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</si>
  <si>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</si>
  <si>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</si>
  <si>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</si>
  <si>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</si>
  <si>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</si>
  <si>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</si>
  <si>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</si>
  <si>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</si>
  <si>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</si>
  <si>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</si>
  <si>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</si>
  <si>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</si>
  <si>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</si>
  <si>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</si>
  <si>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</si>
  <si>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</si>
  <si>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</si>
  <si>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</si>
  <si>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</si>
  <si>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</si>
  <si>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</si>
  <si>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</si>
  <si>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</si>
  <si>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</si>
  <si>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</si>
  <si>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</si>
  <si>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</si>
  <si>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</si>
  <si>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</si>
  <si>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</si>
  <si>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</si>
  <si>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</si>
  <si>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</si>
  <si>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</si>
  <si>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</si>
  <si>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</si>
  <si>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</si>
  <si>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</si>
  <si>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</si>
  <si>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</si>
  <si>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</si>
  <si>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</si>
  <si>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</si>
  <si>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</si>
  <si>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</si>
  <si>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</si>
  <si>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</si>
  <si>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</si>
  <si>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</si>
  <si>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</si>
  <si>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</si>
  <si>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</si>
  <si>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</si>
  <si>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</si>
  <si>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</si>
  <si>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</si>
  <si>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</si>
  <si>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</si>
  <si>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</si>
  <si>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</si>
  <si>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</si>
  <si>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</si>
  <si>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</si>
  <si>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</si>
  <si>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</si>
  <si>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</si>
  <si>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</si>
  <si>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</si>
  <si>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</si>
  <si>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</si>
  <si>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</si>
  <si>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</si>
  <si>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</si>
  <si>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</si>
  <si>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</si>
  <si>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</si>
  <si>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</si>
  <si>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</si>
  <si>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</si>
  <si>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</si>
  <si>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</si>
  <si>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</si>
  <si>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</si>
  <si>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</si>
  <si>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</si>
  <si>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</si>
  <si>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</si>
  <si>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</si>
  <si>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</si>
  <si>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</si>
  <si>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</si>
  <si>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</si>
  <si>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</si>
  <si>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</si>
  <si>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</si>
  <si>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</si>
  <si>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</si>
  <si>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</si>
  <si>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</si>
  <si>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</si>
  <si>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</si>
  <si>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</si>
  <si>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</si>
  <si>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</si>
  <si>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</si>
  <si>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</si>
  <si>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</si>
  <si>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</si>
  <si>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</si>
  <si>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</si>
  <si>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</si>
  <si>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</si>
  <si>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</si>
  <si>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</si>
  <si>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</si>
  <si>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</si>
  <si>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</si>
  <si>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</si>
  <si>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</si>
  <si>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</si>
  <si>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</si>
  <si>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</si>
  <si>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</si>
  <si>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</si>
  <si>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</si>
  <si>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</si>
  <si>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</si>
  <si>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</si>
  <si>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</si>
  <si>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</si>
  <si>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</si>
  <si>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</si>
  <si>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</si>
  <si>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</si>
  <si>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</si>
  <si>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</si>
  <si>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</si>
  <si>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</si>
  <si>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</si>
  <si>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</si>
  <si>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</si>
  <si>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</si>
  <si>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</si>
  <si>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</si>
  <si>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</si>
  <si>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</si>
  <si>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</si>
  <si>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</si>
  <si>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</si>
  <si>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</si>
  <si>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</si>
  <si>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</si>
  <si>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</si>
  <si>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</si>
  <si>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</si>
  <si>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</si>
  <si>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</si>
  <si>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</si>
  <si>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</si>
  <si>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</si>
  <si>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</si>
  <si>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</si>
  <si>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</si>
  <si>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</si>
  <si>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</si>
  <si>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</si>
  <si>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</si>
  <si>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</si>
  <si>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</si>
  <si>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</si>
  <si>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</si>
  <si>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</si>
  <si>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</si>
  <si>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</si>
  <si>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</si>
  <si>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</si>
  <si>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</si>
  <si>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</si>
  <si>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</si>
  <si>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</si>
  <si>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</si>
  <si>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</si>
  <si>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</si>
  <si>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</si>
  <si>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</si>
  <si>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</si>
  <si>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</si>
  <si>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</si>
  <si>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</si>
  <si>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</si>
  <si>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</si>
  <si>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</si>
  <si>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</si>
  <si>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</si>
  <si>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</si>
  <si>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</si>
  <si>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</si>
  <si>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</si>
  <si>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</si>
  <si>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</si>
  <si>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</si>
  <si>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</si>
  <si>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</si>
  <si>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</si>
  <si>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</si>
  <si>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</si>
  <si>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</si>
  <si>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</si>
  <si>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</si>
  <si>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</si>
  <si>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</si>
  <si>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</si>
  <si>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</si>
  <si>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</si>
  <si>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</si>
  <si>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</si>
  <si>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</si>
  <si>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</si>
  <si>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</si>
  <si>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</si>
  <si>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</si>
  <si>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</si>
  <si>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</si>
  <si>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</si>
  <si>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</si>
  <si>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</si>
  <si>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</si>
  <si>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</si>
  <si>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</si>
  <si>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</si>
  <si>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</si>
  <si>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</si>
  <si>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</si>
  <si>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</si>
  <si>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</si>
  <si>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</si>
  <si>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</si>
  <si>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</si>
  <si>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</si>
  <si>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</si>
  <si>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</si>
  <si>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</si>
  <si>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</si>
  <si>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</si>
  <si>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</si>
  <si>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</si>
  <si>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</si>
  <si>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</si>
  <si>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</si>
  <si>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</si>
  <si>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</si>
  <si>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</si>
  <si>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</si>
  <si>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</si>
  <si>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</si>
  <si>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</si>
  <si>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</si>
  <si>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</si>
  <si>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</si>
  <si>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</si>
  <si>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</si>
  <si>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</si>
  <si>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</si>
  <si>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</si>
  <si>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</si>
  <si>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</si>
  <si>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</si>
  <si>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</si>
  <si>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</si>
  <si>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</si>
  <si>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</si>
  <si>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</si>
  <si>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</si>
  <si>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</si>
  <si>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</si>
  <si>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</si>
  <si>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</si>
  <si>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</si>
  <si>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</si>
  <si>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</si>
  <si>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</si>
  <si>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</si>
  <si>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</si>
  <si>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</si>
  <si>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</si>
  <si>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</si>
  <si>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</si>
  <si>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</si>
  <si>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</si>
  <si>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</si>
  <si>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</si>
  <si>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</si>
  <si>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</si>
  <si>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</si>
  <si>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</si>
  <si>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</si>
  <si>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</si>
  <si>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</si>
  <si>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</si>
  <si>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</si>
  <si>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</si>
  <si>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</si>
  <si>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</si>
  <si>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</si>
  <si>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</si>
  <si>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</si>
  <si>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</si>
  <si>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</si>
  <si>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</si>
  <si>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</si>
  <si>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</si>
  <si>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</si>
  <si>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</si>
  <si>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</si>
  <si>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</si>
  <si>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</si>
  <si>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</si>
  <si>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</si>
  <si>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</si>
  <si>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</si>
  <si>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</si>
  <si>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</si>
  <si>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</si>
  <si>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</si>
  <si>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</si>
  <si>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</si>
  <si>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</si>
  <si>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</si>
  <si>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</si>
  <si>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</si>
  <si>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</si>
  <si>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</si>
  <si>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</si>
  <si>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</si>
  <si>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</si>
  <si>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</si>
  <si>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</si>
  <si>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</si>
  <si>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</si>
  <si>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</si>
  <si>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</si>
  <si>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</si>
  <si>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</si>
  <si>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</si>
  <si>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</si>
  <si>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</si>
  <si>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</si>
  <si>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</si>
  <si>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</si>
  <si>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</si>
  <si>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</si>
  <si>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</si>
  <si>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</si>
  <si>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</si>
  <si>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</si>
  <si>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</si>
  <si>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</si>
  <si>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</si>
  <si>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</si>
  <si>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</si>
  <si>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</si>
  <si>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</si>
  <si>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</si>
  <si>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</si>
  <si>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</si>
  <si>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</si>
  <si>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</si>
  <si>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</si>
  <si>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</si>
  <si>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</si>
  <si>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</si>
  <si>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</si>
  <si>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</si>
  <si>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</si>
  <si>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</si>
  <si>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</si>
  <si>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</si>
  <si>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</si>
  <si>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</si>
  <si>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</si>
  <si>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</si>
  <si>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</si>
  <si>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</si>
  <si>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</si>
  <si>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</si>
  <si>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</si>
  <si>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</si>
  <si>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</si>
  <si>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</si>
  <si>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</si>
  <si>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</si>
  <si>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</si>
  <si>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</si>
  <si>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</si>
  <si>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</si>
  <si>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</si>
  <si>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</si>
  <si>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</si>
  <si>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</si>
  <si>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</si>
  <si>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</si>
  <si>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</si>
  <si>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</si>
  <si>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</si>
  <si>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</si>
  <si>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</si>
  <si>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</si>
  <si>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</si>
  <si>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</si>
  <si>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</si>
  <si>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</si>
  <si>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</si>
  <si>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</si>
  <si>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</si>
  <si>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</si>
  <si>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</si>
  <si>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</si>
  <si>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</si>
  <si>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</si>
  <si>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</si>
  <si>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</si>
  <si>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</si>
  <si>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</si>
  <si>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</si>
  <si>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</si>
  <si>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</si>
  <si>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</si>
  <si>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</si>
  <si>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</si>
  <si>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</si>
  <si>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</si>
  <si>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</si>
  <si>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</si>
  <si>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</si>
  <si>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</si>
  <si>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</si>
  <si>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</si>
  <si>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</si>
  <si>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</si>
  <si>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</si>
  <si>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</si>
  <si>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</si>
  <si>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</si>
  <si>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</si>
  <si>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</si>
  <si>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</si>
  <si>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</si>
  <si>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</si>
  <si>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</si>
  <si>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</si>
  <si>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</si>
  <si>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</si>
  <si>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</si>
  <si>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</si>
  <si>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</si>
  <si>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</si>
  <si>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</si>
  <si>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</si>
  <si>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</si>
  <si>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</si>
  <si>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</si>
  <si>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</si>
  <si>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</si>
  <si>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</si>
  <si>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</si>
  <si>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</si>
  <si>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</si>
  <si>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</si>
  <si>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</si>
  <si>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</si>
  <si>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</si>
  <si>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</si>
  <si>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</si>
  <si>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</si>
  <si>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</si>
  <si>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</si>
  <si>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</si>
  <si>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</si>
  <si>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</si>
  <si>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</si>
  <si>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</si>
  <si>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</si>
  <si>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</si>
  <si>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</si>
  <si>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</si>
  <si>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</si>
  <si>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</si>
  <si>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</si>
  <si>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</si>
  <si>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</si>
  <si>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</si>
  <si>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</si>
  <si>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</si>
  <si>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</si>
  <si>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</si>
  <si>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</si>
  <si>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</si>
  <si>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</si>
  <si>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</si>
  <si>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</si>
  <si>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</si>
  <si>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</si>
  <si>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</si>
  <si>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</si>
  <si>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</si>
  <si>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</si>
  <si>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</si>
  <si>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</si>
  <si>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</si>
  <si>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</si>
  <si>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</si>
  <si>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</si>
  <si>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</si>
  <si>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</si>
  <si>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</si>
  <si>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</si>
  <si>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</si>
  <si>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</si>
  <si>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</si>
  <si>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</si>
  <si>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</si>
  <si>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</si>
  <si>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</si>
  <si>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</si>
  <si>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</si>
  <si>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</si>
  <si>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</si>
  <si>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</si>
  <si>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</si>
  <si>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</si>
  <si>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</si>
  <si>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</si>
  <si>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</si>
  <si>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</si>
  <si>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</si>
  <si>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</si>
  <si>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</si>
  <si>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</si>
  <si>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</si>
  <si>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</si>
  <si>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</si>
  <si>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</si>
  <si>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</si>
  <si>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</si>
  <si>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</si>
  <si>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</si>
  <si>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</si>
  <si>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</si>
  <si>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</si>
  <si>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</si>
  <si>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</si>
  <si>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</si>
  <si>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</si>
  <si>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</si>
  <si>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</si>
  <si>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</si>
  <si>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</si>
  <si>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</si>
  <si>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</si>
  <si>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</si>
  <si>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</si>
  <si>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</si>
  <si>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</si>
  <si>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</si>
  <si>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</si>
  <si>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</si>
  <si>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</si>
  <si>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</si>
  <si>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</si>
  <si>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</si>
  <si>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</si>
  <si>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</si>
  <si>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</si>
  <si>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</si>
  <si>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</si>
  <si>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</si>
  <si>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</si>
  <si>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</si>
  <si>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</si>
  <si>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</si>
  <si>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</si>
  <si>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</si>
  <si>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</si>
  <si>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</si>
  <si>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</si>
  <si>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</si>
  <si>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</si>
  <si>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</si>
  <si>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</si>
  <si>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</si>
  <si>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</si>
  <si>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</si>
  <si>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</si>
  <si>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</si>
  <si>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</si>
  <si>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</si>
  <si>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</si>
  <si>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</si>
  <si>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</si>
  <si>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</si>
  <si>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</si>
  <si>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</si>
  <si>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</si>
  <si>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</si>
  <si>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</si>
  <si>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</si>
  <si>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</si>
  <si>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</si>
  <si>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</si>
  <si>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</si>
  <si>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</si>
  <si>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</si>
  <si>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</si>
  <si>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</si>
  <si>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</si>
  <si>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</si>
  <si>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</si>
  <si>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</si>
  <si>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</si>
  <si>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</si>
  <si>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</si>
  <si>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</si>
  <si>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</si>
  <si>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</si>
  <si>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</si>
  <si>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</si>
  <si>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</si>
  <si>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</si>
  <si>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</si>
  <si>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</si>
  <si>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</si>
  <si>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</si>
  <si>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</si>
  <si>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</si>
  <si>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</si>
  <si>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</si>
  <si>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</si>
  <si>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</si>
  <si>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</si>
  <si>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</si>
  <si>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</si>
  <si>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</si>
  <si>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</si>
  <si>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</si>
  <si>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</si>
  <si>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</si>
  <si>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</si>
  <si>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</si>
  <si>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</si>
  <si>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</si>
  <si>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</si>
  <si>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</si>
  <si>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</si>
  <si>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</si>
  <si>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</si>
  <si>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</si>
  <si>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</si>
  <si>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</si>
  <si>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</si>
  <si>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</si>
  <si>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</si>
  <si>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</si>
  <si>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</si>
  <si>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</si>
  <si>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</si>
  <si>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</si>
  <si>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</si>
  <si>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</si>
  <si>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</si>
  <si>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</si>
  <si>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</si>
  <si>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</si>
  <si>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</si>
  <si>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</si>
  <si>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</si>
  <si>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</si>
  <si>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</si>
  <si>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</si>
  <si>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</si>
  <si>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</si>
  <si>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</si>
  <si>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</si>
  <si>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</si>
  <si>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</si>
  <si>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</si>
  <si>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</si>
  <si>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</si>
  <si>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</si>
  <si>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</si>
  <si>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</si>
  <si>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</si>
  <si>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</si>
  <si>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</si>
  <si>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</si>
  <si>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</si>
  <si>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</si>
  <si>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</si>
  <si>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</si>
  <si>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</si>
  <si>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</si>
  <si>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</si>
  <si>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</si>
  <si>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</si>
  <si>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</si>
  <si>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</si>
  <si>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</si>
  <si>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</si>
  <si>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</si>
  <si>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</si>
  <si>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</si>
  <si>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</si>
  <si>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</si>
  <si>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</si>
  <si>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</si>
  <si>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</si>
  <si>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</si>
  <si>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</si>
  <si>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</si>
  <si>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</si>
  <si>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</si>
  <si>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</si>
  <si>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</si>
  <si>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</si>
  <si>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</si>
  <si>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</si>
  <si>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</si>
  <si>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</si>
  <si>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</si>
  <si>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</si>
  <si>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</si>
  <si>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</si>
  <si>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</si>
  <si>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</si>
  <si>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</si>
  <si>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</si>
  <si>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</si>
  <si>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</si>
  <si>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</si>
  <si>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</si>
  <si>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</si>
  <si>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</si>
  <si>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</si>
  <si>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</si>
  <si>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</si>
  <si>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</si>
  <si>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</si>
  <si>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</si>
  <si>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</si>
  <si>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</si>
  <si>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</si>
  <si>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</si>
  <si>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</si>
  <si>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</si>
  <si>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</si>
  <si>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</si>
  <si>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</si>
  <si>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</si>
  <si>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</si>
  <si>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</si>
  <si>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</si>
  <si>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</si>
  <si>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</si>
  <si>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</si>
  <si>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</si>
  <si>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</si>
  <si>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</si>
  <si>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</si>
  <si>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</si>
  <si>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</si>
  <si>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</si>
  <si>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</si>
  <si>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</si>
  <si>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</si>
  <si>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</si>
  <si>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</si>
  <si>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</si>
  <si>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</si>
  <si>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</si>
  <si>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</si>
  <si>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</si>
  <si>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</si>
  <si>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</si>
  <si>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</si>
  <si>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</si>
  <si>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</si>
  <si>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</si>
  <si>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</si>
  <si>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</si>
  <si>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</si>
  <si>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</si>
  <si>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</si>
  <si>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</si>
  <si>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</si>
  <si>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</si>
  <si>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</si>
  <si>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</si>
  <si>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</si>
  <si>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</si>
  <si>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</si>
  <si>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</si>
  <si>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</si>
  <si>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</si>
  <si>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</si>
  <si>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</si>
  <si>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</si>
  <si>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</si>
  <si>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</si>
  <si>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</si>
  <si>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</si>
  <si>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</si>
  <si>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</si>
  <si>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</si>
  <si>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</si>
  <si>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</si>
  <si>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</si>
  <si>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</si>
  <si>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</si>
  <si>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</si>
  <si>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</si>
  <si>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</si>
  <si>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</si>
  <si>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</si>
  <si>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</si>
  <si>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</si>
  <si>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</si>
  <si>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</si>
  <si>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</si>
  <si>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</si>
  <si>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</si>
  <si>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</si>
  <si>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</si>
  <si>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</si>
  <si>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</si>
  <si>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</si>
  <si>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</si>
  <si>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</si>
  <si>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</si>
  <si>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</si>
  <si>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</si>
  <si>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</si>
  <si>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</si>
  <si>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</si>
  <si>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</si>
  <si>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</si>
  <si>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</si>
  <si>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</si>
  <si>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</si>
  <si>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</si>
  <si>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</si>
  <si>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</si>
  <si>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</si>
  <si>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</si>
  <si>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</si>
  <si>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</si>
  <si>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</si>
  <si>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</si>
  <si>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</si>
  <si>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</si>
  <si>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</si>
  <si>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</si>
  <si>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</si>
  <si>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</si>
  <si>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</si>
  <si>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</si>
  <si>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</si>
  <si>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</si>
  <si>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</si>
  <si>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</si>
  <si>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</si>
  <si>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</si>
  <si>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</si>
  <si>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</si>
  <si>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</si>
  <si>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</si>
  <si>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</si>
  <si>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</si>
  <si>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</si>
  <si>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</si>
  <si>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</si>
  <si>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</si>
  <si>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</si>
  <si>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</si>
  <si>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</si>
  <si>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</si>
  <si>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</si>
  <si>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</si>
  <si>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</si>
  <si>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</si>
  <si>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</si>
  <si>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</si>
  <si>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</si>
  <si>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</si>
  <si>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</si>
  <si>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</si>
  <si>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</si>
  <si>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</si>
  <si>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</si>
  <si>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</si>
  <si>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</si>
  <si>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</si>
  <si>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</si>
  <si>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</si>
  <si>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</si>
  <si>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</si>
  <si>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</si>
  <si>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</si>
  <si>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</si>
  <si>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</si>
  <si>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</si>
  <si>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</si>
  <si>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</si>
  <si>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</si>
  <si>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</si>
  <si>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</si>
  <si>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</si>
  <si>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</si>
  <si>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</si>
  <si>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</si>
  <si>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</si>
  <si>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</si>
  <si>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</si>
  <si>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</si>
  <si>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</si>
  <si>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</si>
  <si>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</si>
  <si>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</si>
  <si>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</si>
  <si>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</si>
  <si>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</si>
  <si>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</si>
  <si>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</si>
  <si>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</si>
  <si>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</si>
  <si>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</si>
  <si>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</si>
  <si>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</si>
  <si>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</si>
  <si>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</si>
  <si>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</si>
  <si>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</si>
  <si>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</si>
  <si>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</si>
  <si>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</si>
  <si>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</si>
  <si>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</si>
  <si>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</si>
  <si>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</si>
  <si>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</si>
  <si>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</si>
  <si>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</si>
  <si>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</si>
  <si>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</si>
  <si>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</si>
  <si>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</si>
  <si>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</si>
  <si>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</si>
  <si>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</si>
  <si>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</si>
  <si>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</si>
  <si>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</si>
  <si>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</si>
  <si>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</si>
  <si>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</si>
  <si>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</si>
  <si>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</si>
  <si>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</si>
  <si>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</si>
  <si>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</si>
  <si>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</si>
  <si>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</si>
  <si>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</si>
  <si>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</si>
  <si>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</si>
  <si>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</si>
  <si>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</si>
  <si>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</si>
  <si>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</si>
  <si>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</si>
  <si>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</si>
  <si>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</si>
  <si>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</si>
  <si>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</si>
  <si>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</si>
  <si>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</si>
  <si>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</si>
  <si>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</si>
  <si>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</si>
  <si>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</si>
  <si>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</si>
  <si>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</si>
  <si>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</si>
  <si>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</si>
  <si>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</si>
  <si>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</si>
  <si>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</si>
  <si>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</si>
  <si>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</si>
  <si>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</si>
  <si>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</si>
  <si>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</si>
  <si>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</si>
  <si>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</si>
  <si>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</si>
  <si>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</si>
  <si>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</si>
  <si>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</si>
  <si>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</si>
  <si>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</si>
  <si>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</si>
  <si>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</si>
  <si>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</si>
  <si>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</si>
  <si>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</si>
  <si>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</si>
  <si>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</si>
  <si>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</si>
  <si>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</si>
  <si>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</si>
  <si>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</si>
  <si>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</si>
  <si>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</si>
  <si>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</si>
  <si>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</si>
  <si>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</si>
  <si>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</si>
  <si>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</si>
  <si>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</si>
  <si>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</si>
  <si>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</si>
  <si>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</si>
  <si>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</si>
  <si>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</si>
  <si>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</si>
  <si>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</si>
  <si>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</si>
  <si>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</si>
  <si>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</si>
  <si>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</si>
  <si>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</si>
  <si>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</si>
  <si>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</si>
  <si>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</si>
  <si>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</si>
  <si>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</si>
  <si>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</si>
  <si>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</si>
  <si>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</si>
  <si>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</si>
  <si>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</si>
  <si>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</si>
  <si>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</si>
  <si>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</si>
  <si>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</si>
  <si>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</si>
  <si>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</si>
  <si>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</si>
  <si>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</si>
  <si>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</si>
  <si>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</si>
  <si>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</si>
  <si>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</si>
  <si>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</si>
  <si>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</si>
  <si>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</si>
  <si>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</si>
  <si>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</si>
  <si>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</si>
  <si>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</si>
  <si>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</si>
  <si>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</si>
  <si>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</si>
  <si>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</si>
  <si>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</si>
  <si>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</si>
  <si>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</si>
  <si>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</si>
  <si>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</si>
  <si>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</si>
  <si>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</si>
  <si>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</si>
  <si>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</si>
  <si>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</si>
  <si>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</si>
  <si>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</si>
  <si>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</si>
  <si>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</si>
  <si>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</si>
  <si>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</si>
  <si>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</si>
  <si>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</si>
  <si>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</si>
  <si>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</si>
  <si>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</si>
  <si>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</si>
  <si>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</si>
  <si>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</si>
  <si>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</si>
  <si>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</si>
  <si>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</si>
  <si>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</si>
  <si>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</si>
  <si>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</si>
  <si>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</si>
  <si>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</si>
  <si>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</si>
  <si>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</si>
  <si>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</si>
  <si>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</si>
  <si>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</si>
  <si>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</si>
  <si>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</si>
  <si>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</si>
  <si>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</si>
  <si>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</si>
  <si>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</si>
  <si>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</si>
  <si>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</si>
  <si>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</si>
  <si>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</si>
  <si>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</si>
  <si>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</si>
  <si>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</si>
  <si>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</si>
  <si>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</si>
  <si>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</si>
  <si>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</si>
  <si>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</si>
  <si>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</si>
  <si>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</si>
  <si>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</si>
  <si>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</si>
  <si>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</si>
  <si>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</si>
  <si>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</si>
  <si>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</si>
  <si>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</si>
  <si>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</si>
  <si>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</si>
  <si>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</si>
  <si>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</si>
  <si>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</si>
  <si>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</si>
  <si>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</si>
  <si>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</si>
  <si>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</si>
  <si>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</si>
  <si>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</si>
  <si>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</si>
  <si>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</si>
  <si>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</si>
  <si>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</si>
  <si>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</si>
  <si>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</si>
  <si>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</si>
  <si>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</si>
  <si>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</si>
  <si>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</si>
  <si>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</si>
  <si>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</si>
  <si>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</si>
  <si>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</si>
  <si>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</si>
  <si>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</si>
  <si>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</si>
  <si>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</si>
  <si>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</si>
  <si>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</si>
  <si>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</si>
  <si>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</si>
  <si>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</si>
  <si>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</si>
  <si>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</si>
  <si>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</si>
  <si>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</si>
  <si>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</si>
  <si>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</si>
  <si>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</si>
  <si>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</si>
  <si>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</si>
  <si>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</si>
  <si>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</si>
  <si>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</si>
  <si>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</si>
  <si>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</si>
  <si>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</si>
  <si>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</si>
  <si>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</si>
  <si>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</si>
  <si>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</si>
  <si>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</si>
  <si>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</si>
  <si>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</si>
  <si>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</si>
  <si>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</si>
  <si>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</si>
  <si>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</si>
  <si>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</si>
  <si>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</si>
  <si>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</si>
  <si>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</si>
  <si>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</si>
  <si>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</si>
  <si>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</si>
  <si>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</si>
  <si>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</si>
  <si>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</si>
  <si>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</si>
  <si>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</si>
  <si>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</si>
  <si>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</si>
  <si>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</si>
  <si>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</si>
  <si>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</si>
  <si>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</si>
  <si>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</si>
  <si>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</si>
  <si>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</si>
  <si>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</si>
  <si>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</si>
  <si>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</si>
  <si>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</si>
  <si>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</si>
  <si>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</si>
  <si>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</si>
  <si>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</si>
  <si>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</si>
  <si>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</si>
  <si>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</si>
  <si>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</si>
  <si>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</si>
  <si>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</si>
  <si>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</si>
  <si>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</si>
  <si>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</si>
  <si>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</si>
  <si>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</si>
  <si>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</si>
  <si>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</si>
  <si>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</si>
  <si>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</si>
  <si>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</si>
  <si>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</si>
  <si>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</si>
  <si>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</si>
  <si>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</si>
  <si>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</si>
  <si>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</si>
  <si>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</si>
  <si>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</si>
  <si>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</si>
  <si>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</si>
  <si>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</si>
  <si>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</si>
  <si>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</si>
  <si>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</si>
  <si>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</si>
  <si>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</si>
  <si>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</si>
  <si>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</si>
  <si>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</si>
  <si>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</si>
  <si>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</si>
  <si>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</si>
  <si>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</si>
  <si>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</si>
  <si>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</si>
  <si>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</si>
  <si>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</si>
  <si>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</si>
  <si>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</si>
  <si>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</si>
  <si>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</si>
  <si>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</si>
  <si>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</si>
  <si>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</si>
  <si>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</si>
  <si>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</si>
  <si>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</si>
  <si>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</si>
  <si>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</si>
  <si>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</si>
  <si>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</si>
  <si>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</si>
  <si>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</si>
  <si>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</si>
  <si>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</si>
  <si>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</si>
  <si>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</si>
  <si>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</si>
  <si>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</si>
  <si>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</si>
  <si>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</si>
  <si>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</si>
  <si>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</si>
  <si>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</si>
  <si>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</si>
  <si>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</si>
  <si>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</si>
  <si>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</si>
  <si>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</si>
  <si>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</si>
  <si>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</si>
  <si>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</si>
  <si>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</si>
  <si>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</si>
  <si>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</si>
  <si>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</si>
  <si>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</si>
  <si>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</si>
  <si>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</si>
  <si>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</si>
  <si>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</si>
  <si>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</si>
  <si>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</si>
  <si>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</si>
  <si>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</si>
  <si>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</si>
  <si>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</si>
  <si>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</si>
  <si>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</si>
  <si>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</si>
  <si>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</si>
  <si>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</si>
  <si>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</si>
  <si>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</si>
  <si>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</si>
  <si>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</si>
  <si>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</si>
  <si>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</si>
  <si>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</si>
  <si>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</si>
  <si>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</si>
  <si>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</si>
  <si>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</si>
  <si>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</si>
  <si>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</si>
  <si>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</si>
  <si>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</si>
  <si>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</si>
  <si>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</si>
  <si>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</si>
  <si>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</si>
  <si>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</si>
  <si>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</si>
  <si>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</si>
  <si>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</si>
  <si>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</si>
  <si>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</si>
  <si>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</si>
  <si>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</si>
  <si>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</si>
  <si>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</si>
  <si>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</si>
  <si>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</si>
  <si>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</si>
  <si>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</si>
  <si>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</si>
  <si>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</si>
  <si>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</si>
  <si>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</si>
  <si>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</si>
  <si>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</si>
  <si>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</si>
  <si>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</si>
  <si>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</si>
  <si>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</si>
  <si>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</si>
  <si>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</si>
  <si>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</si>
  <si>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</si>
  <si>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</si>
  <si>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</si>
  <si>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</si>
  <si>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</si>
  <si>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</si>
  <si>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</si>
  <si>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</si>
  <si>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</si>
  <si>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</si>
  <si>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</si>
  <si>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</si>
  <si>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</si>
  <si>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</si>
  <si>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</si>
  <si>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</si>
  <si>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</si>
  <si>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</si>
  <si>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</si>
  <si>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</si>
  <si>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</si>
  <si>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</si>
  <si>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</si>
  <si>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</si>
  <si>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</si>
  <si>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</si>
  <si>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</si>
  <si>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</si>
  <si>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</si>
  <si>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</si>
  <si>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</si>
  <si>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</si>
  <si>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</si>
  <si>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</si>
  <si>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</si>
  <si>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</si>
  <si>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</si>
  <si>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</si>
  <si>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</si>
  <si>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</si>
  <si>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</si>
  <si>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</si>
  <si>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</si>
  <si>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</si>
  <si>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</si>
  <si>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</si>
  <si>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</si>
  <si>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</si>
  <si>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</si>
  <si>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</si>
  <si>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</si>
  <si>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</si>
  <si>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</si>
  <si>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</si>
  <si>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</si>
  <si>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</si>
  <si>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</si>
  <si>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</si>
  <si>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</si>
  <si>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</si>
  <si>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</si>
  <si>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</si>
  <si>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</si>
  <si>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</si>
  <si>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</si>
  <si>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</si>
  <si>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</si>
  <si>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</si>
  <si>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</si>
  <si>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</si>
  <si>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</si>
  <si>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</si>
  <si>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</si>
  <si>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</si>
  <si>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</si>
  <si>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</si>
  <si>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</si>
  <si>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</si>
  <si>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</si>
  <si>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</si>
  <si>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</si>
  <si>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</si>
  <si>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</si>
  <si>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</si>
  <si>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</si>
  <si>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</si>
  <si>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</si>
  <si>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</si>
  <si>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</si>
  <si>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</si>
  <si>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</si>
  <si>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</si>
  <si>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</si>
  <si>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</si>
  <si>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</si>
  <si>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</si>
  <si>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</si>
  <si>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</si>
  <si>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</si>
  <si>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</si>
  <si>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</si>
  <si>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</si>
  <si>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</si>
  <si>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</si>
  <si>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</si>
  <si>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</si>
  <si>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</si>
  <si>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</si>
  <si>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</si>
  <si>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</si>
  <si>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</si>
  <si>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</si>
  <si>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</si>
  <si>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</si>
  <si>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</si>
  <si>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</si>
  <si>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</si>
  <si>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</si>
  <si>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</si>
  <si>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</si>
  <si>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</si>
  <si>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</si>
  <si>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</si>
  <si>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</si>
  <si>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</si>
  <si>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</si>
  <si>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</si>
  <si>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</si>
  <si>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</si>
  <si>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</si>
  <si>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</si>
  <si>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</si>
  <si>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</si>
  <si>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</si>
  <si>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</si>
  <si>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</si>
  <si>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</si>
  <si>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</si>
  <si>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</si>
  <si>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</si>
  <si>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</si>
  <si>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</si>
  <si>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</si>
  <si>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</si>
  <si>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</si>
  <si>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</si>
  <si>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</si>
  <si>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</si>
  <si>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</si>
  <si>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</si>
  <si>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</si>
  <si>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</si>
  <si>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</si>
  <si>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</si>
  <si>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</si>
  <si>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</si>
  <si>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</si>
  <si>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</si>
  <si>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</si>
  <si>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</si>
  <si>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</si>
  <si>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</si>
  <si>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</si>
  <si>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</si>
  <si>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</si>
  <si>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</si>
  <si>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</si>
  <si>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</si>
  <si>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</si>
  <si>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</si>
  <si>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</si>
  <si>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</si>
  <si>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</si>
  <si>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</si>
  <si>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</si>
  <si>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</si>
  <si>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</si>
  <si>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</si>
  <si>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</si>
  <si>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</si>
  <si>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</si>
  <si>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</si>
  <si>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</si>
  <si>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</si>
  <si>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</si>
  <si>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</si>
  <si>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</si>
  <si>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</si>
  <si>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</si>
  <si>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</si>
  <si>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</si>
  <si>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</si>
  <si>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</si>
  <si>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</si>
  <si>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</si>
  <si>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</si>
  <si>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</si>
  <si>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</si>
  <si>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</si>
  <si>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</si>
  <si>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</si>
  <si>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</si>
  <si>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</si>
  <si>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</si>
  <si>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</si>
  <si>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</si>
  <si>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</si>
  <si>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</si>
  <si>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</si>
  <si>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</si>
  <si>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</si>
  <si>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</si>
  <si>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</si>
  <si>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</si>
  <si>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</si>
  <si>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</si>
  <si>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</si>
  <si>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</si>
  <si>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</si>
  <si>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</si>
  <si>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</si>
  <si>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</si>
  <si>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</si>
  <si>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</si>
  <si>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</si>
  <si>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</si>
  <si>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</si>
  <si>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</si>
  <si>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</si>
  <si>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</si>
  <si>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</si>
  <si>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</si>
  <si>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</si>
  <si>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</si>
  <si>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</si>
  <si>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</si>
  <si>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</si>
  <si>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</si>
  <si>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</si>
  <si>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</si>
  <si>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</si>
  <si>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</si>
  <si>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</si>
  <si>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</si>
  <si>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</si>
  <si>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</si>
  <si>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</si>
  <si>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</si>
  <si>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</si>
  <si>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</si>
  <si>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</si>
  <si>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</si>
  <si>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</si>
  <si>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</si>
  <si>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</si>
  <si>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</si>
  <si>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</si>
  <si>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</si>
  <si>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</si>
  <si>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</si>
  <si>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</si>
  <si>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</si>
  <si>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</si>
  <si>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</si>
  <si>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</si>
  <si>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</si>
  <si>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</si>
  <si>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</si>
  <si>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</si>
  <si>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</si>
  <si>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</si>
  <si>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</si>
  <si>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</si>
  <si>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</si>
  <si>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</si>
  <si>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</si>
  <si>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</si>
  <si>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</si>
  <si>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</si>
  <si>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</si>
  <si>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</si>
  <si>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</si>
  <si>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</si>
  <si>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</si>
  <si>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</si>
  <si>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</si>
  <si>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</si>
  <si>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</si>
  <si>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</si>
  <si>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</si>
  <si>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</si>
  <si>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</si>
  <si>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</si>
  <si>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</si>
  <si>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</si>
  <si>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</si>
  <si>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</si>
  <si>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</si>
  <si>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</si>
  <si>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</si>
  <si>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</si>
  <si>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</si>
  <si>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</si>
  <si>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</si>
  <si>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</si>
  <si>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</si>
  <si>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</si>
  <si>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</si>
  <si>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</si>
  <si>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</si>
  <si>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</si>
  <si>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</si>
  <si>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</si>
  <si>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</si>
  <si>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</si>
  <si>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</si>
  <si>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</si>
  <si>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</si>
  <si>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</si>
  <si>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</si>
  <si>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</si>
  <si>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</si>
  <si>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</si>
  <si>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</si>
  <si>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</si>
  <si>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</si>
  <si>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</si>
  <si>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</si>
  <si>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</si>
  <si>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</si>
  <si>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</si>
  <si>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</si>
  <si>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</si>
  <si>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</si>
  <si>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</si>
  <si>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</si>
  <si>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</si>
  <si>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</si>
  <si>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</si>
  <si>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</si>
  <si>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</si>
  <si>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</si>
  <si>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</si>
  <si>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</si>
  <si>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</si>
  <si>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</si>
  <si>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</si>
  <si>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</si>
  <si>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</si>
  <si>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</si>
  <si>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</si>
  <si>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</si>
  <si>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</si>
  <si>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</si>
  <si>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</si>
  <si>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</si>
  <si>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</si>
  <si>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</si>
  <si>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</si>
  <si>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</si>
  <si>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</si>
  <si>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</si>
  <si>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</si>
  <si>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</si>
  <si>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</si>
  <si>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</si>
  <si>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</si>
  <si>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</si>
  <si>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</si>
  <si>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</si>
  <si>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</si>
  <si>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</si>
  <si>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</si>
  <si>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</si>
  <si>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</si>
  <si>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</si>
  <si>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</si>
  <si>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</si>
  <si>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</si>
  <si>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</si>
  <si>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</si>
  <si>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</si>
  <si>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</si>
  <si>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</si>
  <si>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</si>
  <si>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</si>
  <si>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</si>
  <si>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</si>
  <si>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</si>
  <si>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</si>
  <si>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</si>
  <si>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</si>
  <si>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</si>
  <si>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</si>
  <si>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</si>
  <si>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</si>
  <si>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</si>
  <si>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</si>
  <si>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</si>
  <si>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</si>
  <si>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</si>
  <si>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</si>
  <si>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</si>
  <si>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</si>
  <si>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</si>
  <si>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</si>
  <si>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</si>
  <si>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</si>
  <si>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</si>
  <si>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</si>
  <si>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</si>
  <si>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</si>
  <si>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</si>
  <si>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</si>
  <si>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</si>
  <si>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</si>
  <si>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</si>
  <si>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</si>
  <si>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</si>
  <si>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</si>
  <si>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</si>
  <si>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</si>
  <si>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</si>
  <si>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</si>
  <si>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</si>
  <si>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</si>
  <si>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</si>
  <si>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</si>
  <si>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</si>
  <si>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</si>
  <si>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</si>
  <si>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</si>
  <si>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</si>
  <si>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</si>
  <si>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</si>
  <si>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</si>
  <si>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</si>
  <si>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</si>
  <si>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</si>
  <si>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</si>
  <si>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</si>
  <si>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</si>
  <si>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</si>
  <si>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</si>
  <si>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</si>
  <si>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</si>
  <si>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</si>
  <si>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</si>
  <si>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</si>
  <si>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</si>
  <si>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</si>
  <si>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</si>
  <si>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</si>
  <si>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</si>
  <si>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</si>
  <si>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</si>
  <si>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</si>
  <si>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</si>
  <si>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</si>
  <si>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</si>
  <si>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</si>
  <si>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</si>
  <si>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</si>
  <si>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</si>
  <si>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</si>
  <si>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</si>
  <si>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</si>
  <si>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</si>
  <si>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</si>
  <si>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</si>
  <si>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</si>
  <si>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</si>
  <si>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</si>
  <si>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</si>
  <si>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</si>
  <si>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</si>
  <si>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</si>
  <si>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</si>
  <si>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</si>
  <si>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</si>
  <si>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</si>
  <si>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</si>
  <si>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</si>
  <si>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</si>
  <si>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</si>
  <si>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</si>
  <si>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</si>
  <si>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</si>
  <si>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</si>
  <si>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</si>
  <si>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</si>
  <si>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</si>
  <si>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</si>
  <si>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</si>
  <si>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</si>
  <si>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</si>
  <si>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</si>
  <si>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</si>
  <si>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</si>
  <si>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</si>
  <si>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</si>
  <si>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</si>
  <si>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</si>
  <si>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</si>
  <si>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</si>
  <si>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</si>
  <si>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</si>
  <si>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</si>
  <si>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</si>
  <si>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</si>
  <si>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</si>
  <si>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</si>
  <si>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</si>
  <si>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</si>
  <si>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</si>
  <si>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</si>
  <si>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</si>
  <si>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</si>
  <si>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</si>
  <si>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</si>
  <si>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</si>
  <si>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</si>
  <si>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</si>
  <si>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</si>
  <si>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</si>
  <si>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</si>
  <si>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</si>
  <si>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</si>
  <si>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</si>
  <si>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</si>
  <si>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</si>
  <si>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</si>
  <si>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</si>
  <si>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</si>
  <si>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</si>
  <si>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</si>
  <si>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</si>
  <si>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</si>
  <si>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</si>
  <si>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</si>
  <si>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</si>
  <si>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</si>
  <si>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</si>
  <si>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</si>
  <si>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</si>
  <si>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</si>
  <si>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</si>
  <si>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</si>
  <si>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</si>
  <si>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</si>
  <si>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</si>
  <si>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</si>
  <si>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</si>
  <si>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</si>
  <si>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</si>
  <si>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</si>
  <si>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</si>
  <si>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</si>
  <si>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</si>
  <si>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</si>
  <si>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</si>
  <si>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</si>
  <si>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</si>
  <si>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</si>
  <si>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</si>
  <si>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</si>
  <si>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</si>
  <si>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</si>
  <si>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</si>
  <si>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</si>
  <si>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</si>
  <si>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</si>
  <si>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</si>
  <si>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</si>
  <si>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</si>
  <si>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</si>
  <si>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</si>
  <si>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</si>
  <si>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</si>
  <si>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</si>
  <si>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</si>
  <si>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</si>
  <si>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</si>
  <si>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</si>
  <si>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</si>
  <si>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</si>
  <si>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</si>
  <si>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</si>
  <si>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</si>
  <si>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</si>
  <si>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</si>
  <si>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</si>
  <si>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</si>
  <si>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</si>
  <si>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</si>
  <si>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</si>
  <si>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</si>
  <si>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</si>
  <si>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</si>
  <si>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</si>
  <si>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</si>
  <si>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</si>
  <si>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</si>
  <si>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</si>
  <si>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</si>
  <si>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</si>
  <si>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</si>
  <si>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</si>
  <si>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</si>
  <si>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</si>
  <si>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</si>
  <si>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</si>
  <si>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</si>
  <si>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</si>
  <si>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</si>
  <si>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</si>
  <si>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</si>
  <si>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</si>
  <si>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</si>
  <si>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</si>
  <si>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</si>
  <si>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</si>
  <si>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</si>
  <si>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</si>
  <si>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</si>
  <si>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</si>
  <si>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</si>
  <si>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</si>
  <si>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</si>
  <si>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</si>
  <si>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</si>
  <si>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</si>
  <si>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</si>
  <si>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</si>
  <si>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</si>
  <si>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</si>
  <si>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</si>
  <si>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</si>
  <si>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</si>
  <si>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</si>
  <si>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</si>
  <si>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</si>
  <si>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</si>
  <si>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</si>
  <si>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</si>
  <si>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</si>
  <si>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</si>
  <si>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</si>
  <si>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</si>
  <si>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</si>
  <si>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</si>
  <si>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</si>
  <si>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</si>
  <si>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</si>
  <si>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</si>
  <si>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</si>
  <si>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</si>
  <si>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</si>
  <si>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</si>
  <si>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</si>
  <si>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</si>
  <si>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</si>
  <si>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</si>
  <si>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</si>
  <si>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</si>
  <si>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</si>
  <si>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</si>
  <si>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</si>
  <si>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</si>
  <si>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</si>
  <si>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</si>
  <si>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</si>
  <si>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</si>
  <si>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</si>
  <si>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</si>
  <si>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</si>
  <si>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</si>
  <si>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</si>
  <si>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</si>
  <si>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</si>
  <si>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</si>
  <si>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</si>
  <si>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</si>
  <si>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</si>
  <si>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</si>
  <si>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</si>
  <si>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</si>
  <si>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</si>
  <si>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</si>
  <si>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</si>
  <si>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</si>
  <si>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</si>
  <si>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</si>
  <si>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</si>
  <si>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</si>
  <si>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</si>
  <si>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</si>
  <si>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</si>
  <si>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</si>
  <si>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</si>
  <si>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</si>
  <si>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</si>
  <si>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</si>
  <si>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</si>
  <si>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</si>
  <si>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</si>
  <si>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</si>
  <si>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</si>
  <si>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</si>
  <si>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</si>
  <si>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</si>
  <si>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</si>
  <si>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</si>
  <si>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</si>
  <si>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</si>
  <si>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</si>
  <si>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</si>
  <si>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</si>
  <si>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</si>
  <si>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</si>
  <si>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</si>
  <si>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</si>
  <si>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</si>
  <si>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</si>
  <si>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</si>
  <si>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</si>
  <si>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</si>
  <si>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</si>
  <si>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</si>
  <si>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</si>
  <si>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</si>
  <si>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</si>
  <si>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</si>
  <si>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</si>
  <si>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</si>
  <si>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</si>
  <si>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</si>
  <si>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</si>
  <si>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</si>
  <si>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</si>
  <si>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</si>
  <si>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</si>
  <si>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</si>
  <si>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</si>
  <si>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</si>
  <si>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</si>
  <si>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</si>
  <si>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</si>
  <si>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</si>
  <si>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</si>
  <si>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</si>
  <si>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</si>
  <si>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</si>
  <si>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</si>
  <si>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</si>
  <si>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</si>
  <si>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</si>
  <si>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</si>
  <si>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</si>
  <si>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</si>
  <si>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</si>
  <si>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</si>
  <si>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</si>
  <si>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</si>
  <si>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</si>
  <si>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</si>
  <si>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</si>
  <si>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</si>
  <si>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</si>
  <si>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</si>
  <si>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</si>
  <si>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</si>
  <si>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</si>
  <si>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</si>
  <si>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</si>
  <si>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</si>
  <si>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</si>
  <si>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</si>
  <si>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</si>
  <si>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</si>
  <si>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</si>
  <si>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</si>
  <si>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</si>
  <si>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</si>
  <si>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</si>
  <si>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</si>
  <si>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</si>
  <si>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</si>
  <si>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</si>
  <si>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</si>
  <si>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</si>
  <si>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</si>
  <si>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</si>
  <si>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</si>
  <si>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</si>
  <si>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</si>
  <si>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</si>
  <si>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</si>
  <si>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</si>
  <si>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</si>
  <si>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</si>
  <si>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</si>
  <si>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</si>
  <si>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</si>
  <si>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</si>
  <si>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</si>
  <si>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</si>
  <si>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</si>
  <si>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</si>
  <si>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</si>
  <si>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</si>
  <si>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</si>
  <si>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</si>
  <si>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</si>
  <si>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</si>
  <si>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</si>
  <si>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</si>
  <si>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</si>
  <si>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</si>
  <si>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</si>
  <si>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</si>
  <si>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</si>
  <si>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</si>
  <si>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</si>
  <si>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</si>
  <si>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</si>
  <si>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</si>
  <si>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</si>
  <si>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</si>
  <si>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</si>
  <si>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</si>
  <si>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</si>
  <si>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</si>
  <si>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</si>
  <si>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</si>
  <si>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</si>
  <si>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</si>
  <si>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</si>
  <si>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</si>
  <si>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</si>
  <si>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</si>
  <si>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</si>
  <si>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</si>
  <si>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</si>
  <si>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</si>
  <si>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</si>
  <si>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</si>
  <si>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</si>
  <si>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</si>
  <si>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</si>
  <si>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</si>
  <si>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</si>
  <si>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</si>
  <si>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</si>
  <si>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</si>
  <si>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</si>
  <si>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</si>
  <si>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</si>
  <si>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</si>
  <si>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</si>
  <si>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</si>
  <si>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</si>
  <si>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</si>
  <si>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</si>
  <si>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</si>
  <si>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</si>
  <si>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</si>
  <si>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</si>
  <si>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</si>
  <si>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</si>
  <si>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</si>
  <si>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</si>
  <si>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</si>
  <si>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</si>
  <si>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</si>
  <si>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</si>
  <si>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</si>
  <si>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</si>
  <si>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</si>
  <si>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</si>
  <si>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</si>
  <si>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</si>
  <si>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</si>
  <si>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</si>
  <si>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</si>
  <si>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</si>
  <si>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</si>
  <si>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</si>
  <si>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</si>
  <si>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</si>
  <si>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</si>
  <si>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</si>
  <si>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</si>
  <si>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</si>
  <si>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</si>
  <si>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</si>
  <si>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</si>
  <si>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</si>
  <si>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</si>
  <si>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</si>
  <si>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</si>
  <si>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</si>
  <si>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</si>
  <si>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</si>
  <si>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</si>
  <si>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</si>
  <si>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</si>
  <si>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</si>
  <si>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</si>
  <si>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</si>
  <si>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</si>
  <si>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</si>
  <si>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</si>
  <si>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</si>
  <si>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</si>
  <si>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</si>
  <si>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</si>
  <si>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</si>
  <si>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</si>
  <si>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</si>
  <si>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</si>
  <si>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</si>
  <si>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</si>
  <si>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</si>
  <si>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</si>
  <si>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</si>
  <si>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</si>
  <si>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</si>
  <si>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</si>
  <si>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</si>
  <si>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</si>
  <si>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</si>
  <si>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</si>
  <si>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</si>
  <si>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</si>
  <si>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</si>
  <si>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</si>
  <si>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</si>
  <si>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</si>
  <si>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</si>
  <si>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</si>
  <si>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</si>
  <si>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</si>
  <si>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</si>
  <si>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</si>
  <si>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</si>
  <si>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</si>
  <si>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</si>
  <si>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</si>
  <si>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</si>
  <si>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</si>
  <si>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</si>
  <si>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</si>
  <si>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</si>
  <si>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</si>
  <si>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</si>
  <si>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</si>
  <si>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</si>
  <si>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</si>
  <si>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</si>
  <si>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</si>
  <si>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</si>
  <si>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</si>
  <si>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</si>
  <si>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</si>
  <si>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</si>
  <si>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</si>
  <si>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</si>
  <si>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</si>
  <si>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</si>
  <si>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</si>
  <si>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</si>
  <si>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</si>
  <si>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</si>
  <si>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</si>
  <si>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</si>
  <si>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</si>
  <si>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</si>
  <si>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</si>
  <si>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</si>
  <si>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</si>
  <si>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</si>
  <si>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</si>
  <si>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</si>
  <si>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</si>
  <si>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</si>
  <si>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</si>
  <si>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</si>
  <si>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</si>
  <si>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</si>
  <si>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</si>
  <si>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</si>
  <si>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</si>
  <si>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</si>
  <si>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</si>
  <si>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</si>
  <si>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</si>
  <si>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</si>
  <si>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</si>
  <si>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</si>
  <si>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</si>
  <si>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</si>
  <si>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</si>
  <si>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</si>
  <si>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</si>
  <si>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</si>
  <si>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</si>
  <si>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</si>
  <si>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</si>
  <si>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</si>
  <si>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</si>
  <si>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</si>
  <si>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</si>
  <si>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</si>
  <si>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</si>
  <si>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</si>
  <si>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</si>
  <si>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</si>
  <si>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</si>
  <si>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</si>
  <si>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</si>
  <si>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</si>
  <si>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</si>
  <si>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</si>
  <si>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</si>
  <si>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</si>
  <si>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</si>
  <si>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</si>
  <si>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</si>
  <si>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</si>
  <si>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</si>
  <si>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</si>
  <si>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</si>
  <si>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</si>
  <si>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</si>
  <si>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</si>
  <si>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</si>
  <si>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</si>
  <si>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</si>
  <si>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</si>
  <si>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</si>
  <si>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</si>
  <si>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</si>
  <si>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</si>
  <si>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</si>
  <si>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</si>
  <si>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</si>
  <si>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</si>
  <si>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</si>
  <si>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</si>
  <si>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</si>
  <si>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</si>
  <si>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</si>
  <si>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</si>
  <si>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</si>
  <si>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</si>
  <si>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</si>
  <si>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</si>
  <si>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</si>
  <si>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</si>
  <si>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</si>
  <si>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</si>
  <si>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</si>
  <si>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</si>
  <si>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</si>
  <si>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</si>
  <si>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</si>
  <si>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</si>
  <si>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</si>
  <si>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</si>
  <si>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</si>
  <si>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</si>
  <si>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</si>
  <si>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</si>
  <si>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</si>
  <si>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</si>
  <si>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</si>
  <si>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</si>
  <si>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</si>
  <si>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</si>
  <si>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</si>
  <si>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</si>
  <si>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</si>
  <si>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</si>
  <si>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</si>
  <si>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</si>
  <si>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</si>
  <si>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</si>
  <si>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</si>
  <si>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</si>
  <si>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</si>
  <si>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</si>
  <si>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</si>
  <si>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</si>
  <si>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</si>
  <si>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</si>
  <si>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</si>
  <si>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</si>
  <si>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</si>
  <si>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</si>
  <si>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</si>
  <si>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</si>
  <si>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</si>
  <si>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</si>
  <si>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</si>
  <si>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</si>
  <si>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</si>
  <si>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</si>
  <si>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</si>
  <si>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</si>
  <si>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</si>
  <si>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</si>
  <si>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</si>
  <si>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</si>
  <si>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</si>
  <si>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</si>
  <si>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</si>
  <si>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</si>
  <si>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</si>
  <si>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</si>
  <si>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</si>
  <si>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</si>
  <si>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</si>
  <si>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</si>
  <si>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</si>
  <si>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</si>
  <si>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</si>
  <si>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</si>
  <si>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</si>
  <si>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</si>
  <si>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</si>
  <si>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</si>
  <si>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</si>
  <si>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</si>
  <si>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</si>
  <si>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</si>
  <si>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</si>
  <si>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</si>
  <si>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</si>
  <si>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</si>
  <si>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</si>
  <si>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</si>
  <si>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</si>
  <si>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</si>
  <si>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</si>
  <si>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</si>
  <si>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</si>
  <si>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</si>
  <si>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</si>
  <si>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</si>
  <si>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</si>
  <si>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</si>
  <si>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</si>
  <si>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</si>
  <si>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</si>
  <si>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</si>
  <si>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</si>
  <si>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</si>
  <si>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</si>
  <si>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</si>
  <si>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</si>
  <si>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</si>
  <si>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</si>
  <si>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</si>
  <si>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</si>
  <si>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</si>
  <si>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</si>
  <si>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</si>
  <si>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</si>
  <si>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</si>
  <si>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</si>
  <si>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</si>
  <si>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</si>
  <si>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</si>
  <si>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</si>
  <si>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</si>
  <si>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</si>
  <si>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</si>
  <si>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</si>
  <si>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</si>
  <si>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</si>
  <si>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</si>
  <si>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</si>
  <si>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</si>
  <si>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</si>
  <si>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</si>
  <si>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</si>
  <si>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</si>
  <si>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</si>
  <si>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</si>
  <si>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</si>
  <si>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</si>
  <si>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</si>
  <si>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</si>
  <si>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</si>
  <si>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</si>
  <si>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</si>
  <si>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</si>
  <si>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</si>
  <si>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</si>
  <si>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</si>
  <si>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</si>
  <si>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</si>
  <si>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</si>
  <si>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</si>
  <si>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</si>
  <si>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</si>
  <si>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</si>
  <si>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</si>
  <si>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</si>
  <si>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</si>
  <si>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</si>
  <si>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</si>
  <si>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</si>
  <si>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</si>
  <si>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</si>
  <si>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</si>
  <si>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</si>
  <si>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</si>
  <si>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</si>
  <si>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</si>
  <si>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</si>
  <si>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</si>
  <si>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</si>
  <si>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</si>
  <si>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</si>
  <si>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</si>
  <si>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</si>
  <si>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</si>
  <si>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</si>
  <si>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</si>
  <si>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</si>
  <si>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</si>
  <si>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</si>
  <si>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</si>
  <si>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</si>
  <si>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</si>
  <si>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</si>
  <si>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</si>
  <si>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</si>
  <si>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</si>
  <si>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</si>
  <si>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</si>
  <si>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</si>
  <si>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</si>
  <si>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</si>
  <si>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</si>
  <si>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</si>
  <si>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</si>
  <si>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</si>
  <si>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</si>
  <si>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</si>
  <si>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</si>
  <si>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</si>
  <si>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</si>
  <si>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</si>
  <si>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</si>
  <si>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</si>
  <si>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</si>
  <si>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</si>
  <si>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</si>
  <si>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</si>
  <si>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</si>
  <si>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</si>
  <si>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</si>
  <si>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</si>
  <si>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</si>
  <si>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</si>
  <si>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</si>
  <si>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</si>
  <si>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</si>
  <si>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</si>
  <si>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</si>
  <si>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</si>
  <si>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</si>
  <si>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</si>
  <si>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</si>
  <si>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</si>
  <si>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</si>
  <si>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</si>
  <si>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</si>
  <si>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</si>
  <si>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</si>
  <si>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</si>
  <si>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</si>
  <si>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</si>
  <si>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</si>
  <si>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</si>
  <si>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</si>
  <si>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</si>
  <si>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</si>
  <si>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</si>
  <si>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</si>
  <si>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</si>
  <si>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</si>
  <si>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</si>
  <si>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</si>
  <si>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</si>
  <si>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</si>
  <si>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</si>
  <si>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</si>
  <si>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</si>
  <si>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</si>
  <si>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</si>
  <si>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</si>
  <si>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</si>
  <si>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</si>
  <si>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</si>
  <si>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</si>
  <si>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</si>
  <si>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</si>
  <si>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</si>
  <si>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</si>
  <si>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</si>
  <si>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</si>
  <si>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</si>
  <si>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</si>
  <si>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</si>
  <si>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</si>
  <si>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</si>
  <si>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</si>
  <si>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</si>
  <si>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</si>
  <si>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</si>
  <si>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</si>
  <si>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</si>
  <si>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</si>
  <si>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</si>
  <si>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</si>
  <si>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</si>
  <si>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</si>
  <si>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</si>
  <si>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</si>
  <si>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</si>
  <si>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</si>
  <si>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</si>
  <si>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</si>
  <si>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</si>
  <si>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</si>
  <si>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</si>
  <si>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</si>
  <si>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</si>
  <si>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</si>
  <si>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</si>
  <si>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</si>
  <si>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</si>
  <si>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</si>
  <si>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</si>
  <si>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</si>
  <si>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</si>
  <si>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</si>
  <si>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</si>
  <si>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</si>
  <si>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</si>
  <si>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</si>
  <si>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</si>
  <si>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</si>
  <si>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</si>
  <si>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</si>
  <si>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</si>
  <si>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</si>
  <si>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</si>
  <si>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</si>
  <si>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</si>
  <si>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</si>
  <si>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</si>
  <si>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</si>
  <si>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</si>
  <si>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</si>
  <si>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</si>
  <si>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</si>
  <si>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</si>
  <si>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</si>
  <si>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</si>
  <si>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</si>
  <si>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</si>
  <si>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</si>
  <si>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</si>
  <si>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</si>
  <si>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</si>
  <si>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</si>
  <si>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</si>
  <si>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</si>
  <si>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</si>
  <si>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</si>
  <si>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</si>
  <si>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</si>
  <si>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</si>
  <si>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</si>
  <si>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</si>
  <si>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</si>
  <si>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</si>
  <si>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</si>
  <si>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</si>
  <si>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</si>
  <si>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</si>
  <si>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</si>
  <si>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</si>
  <si>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</si>
  <si>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</si>
  <si>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</si>
  <si>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</si>
  <si>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</si>
  <si>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</si>
  <si>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</si>
  <si>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</si>
  <si>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</si>
  <si>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</si>
  <si>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</si>
  <si>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</si>
  <si>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</si>
  <si>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</si>
  <si>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</si>
  <si>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</si>
  <si>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</si>
  <si>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</si>
  <si>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</si>
  <si>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</si>
  <si>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</si>
  <si>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</si>
  <si>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</si>
  <si>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</si>
  <si>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</si>
  <si>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</si>
  <si>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</si>
  <si>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</si>
  <si>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</si>
  <si>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</si>
  <si>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</si>
  <si>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</si>
  <si>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</si>
  <si>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</si>
  <si>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</si>
  <si>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</si>
  <si>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</si>
  <si>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</si>
  <si>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</si>
  <si>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</si>
  <si>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</si>
  <si>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</si>
  <si>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</si>
  <si>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</si>
  <si>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</si>
  <si>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</si>
  <si>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</si>
  <si>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</si>
  <si>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</si>
  <si>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</si>
  <si>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</si>
  <si>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</si>
  <si>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</si>
  <si>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</si>
  <si>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</si>
  <si>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</si>
  <si>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</si>
  <si>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</si>
  <si>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</si>
  <si>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</si>
  <si>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</si>
  <si>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</si>
  <si>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</si>
  <si>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</si>
  <si>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</si>
  <si>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</si>
  <si>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</si>
  <si>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</si>
  <si>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</si>
  <si>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</si>
  <si>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</si>
  <si>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</si>
  <si>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</si>
  <si>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</si>
  <si>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</si>
  <si>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</si>
  <si>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</si>
  <si>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</si>
  <si>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</si>
  <si>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</si>
  <si>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</si>
  <si>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</si>
  <si>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</si>
  <si>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</si>
  <si>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</si>
  <si>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</si>
  <si>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</si>
  <si>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</si>
  <si>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</si>
  <si>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</si>
  <si>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</si>
  <si>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</si>
  <si>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</si>
  <si>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</si>
  <si>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</si>
  <si>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</si>
  <si>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</si>
  <si>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</si>
  <si>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</si>
  <si>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</si>
  <si>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</si>
  <si>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</si>
  <si>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</si>
  <si>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</si>
  <si>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</si>
  <si>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</si>
  <si>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</si>
  <si>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</si>
  <si>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</si>
  <si>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</si>
  <si>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</si>
  <si>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</si>
  <si>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</si>
  <si>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</si>
  <si>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</si>
  <si>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</si>
  <si>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</si>
  <si>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</si>
  <si>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</si>
  <si>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</si>
  <si>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</si>
  <si>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</si>
  <si>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</si>
  <si>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</si>
  <si>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</si>
  <si>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</si>
  <si>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</si>
  <si>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</si>
  <si>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</si>
  <si>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</si>
  <si>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</si>
  <si>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</si>
  <si>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</si>
  <si>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</si>
  <si>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</si>
  <si>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</si>
  <si>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</si>
  <si>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</si>
  <si>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</si>
  <si>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</si>
  <si>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</si>
  <si>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</si>
  <si>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</si>
  <si>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</si>
  <si>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</si>
  <si>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</si>
  <si>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</si>
  <si>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</si>
  <si>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</si>
  <si>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</si>
  <si>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</si>
  <si>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</si>
  <si>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</si>
  <si>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</si>
  <si>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</si>
  <si>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</si>
  <si>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</si>
  <si>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</si>
  <si>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</si>
  <si>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</si>
  <si>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</si>
  <si>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</si>
  <si>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</si>
  <si>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</si>
  <si>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</si>
  <si>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</si>
  <si>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</si>
  <si>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</si>
  <si>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</si>
  <si>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</si>
  <si>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</si>
  <si>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</si>
  <si>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</si>
  <si>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</si>
  <si>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</si>
  <si>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</si>
  <si>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</si>
  <si>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</si>
  <si>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</si>
  <si>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</si>
  <si>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</si>
  <si>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</si>
  <si>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</si>
  <si>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</si>
  <si>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</si>
  <si>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</si>
  <si>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</si>
  <si>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</si>
  <si>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</si>
  <si>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</si>
  <si>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</si>
  <si>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</si>
  <si>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</si>
  <si>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</si>
  <si>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</si>
  <si>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</si>
  <si>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</si>
  <si>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</si>
  <si>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</si>
  <si>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</si>
  <si>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</si>
  <si>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</si>
  <si>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</si>
  <si>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</si>
  <si>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</si>
  <si>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</si>
  <si>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</si>
  <si>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</si>
  <si>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</si>
  <si>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</si>
  <si>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</si>
  <si>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</si>
  <si>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</si>
  <si>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</si>
  <si>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</si>
  <si>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</si>
  <si>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</si>
  <si>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</si>
  <si>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</si>
  <si>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</si>
  <si>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</si>
  <si>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</si>
  <si>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</si>
  <si>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</si>
  <si>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</si>
  <si>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</si>
  <si>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</si>
  <si>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</si>
  <si>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</si>
  <si>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</si>
  <si>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</si>
  <si>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</si>
  <si>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</si>
  <si>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</si>
  <si>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</si>
  <si>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</si>
  <si>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</si>
  <si>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</si>
  <si>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</si>
  <si>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</si>
  <si>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</si>
  <si>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</si>
  <si>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</si>
  <si>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</si>
  <si>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</si>
  <si>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</si>
  <si>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</si>
  <si>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</si>
  <si>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</si>
  <si>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</si>
  <si>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</si>
  <si>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</si>
  <si>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</si>
  <si>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</si>
  <si>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</si>
  <si>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</si>
  <si>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</si>
  <si>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</si>
  <si>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</si>
  <si>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</si>
  <si>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</si>
  <si>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</si>
  <si>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</si>
  <si>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</si>
  <si>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</si>
  <si>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</si>
  <si>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</si>
  <si>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</si>
  <si>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</si>
  <si>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</si>
  <si>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</si>
  <si>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</si>
  <si>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</si>
  <si>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</si>
  <si>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</si>
  <si>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</si>
  <si>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</si>
  <si>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</si>
  <si>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</si>
  <si>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</si>
  <si>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</si>
  <si>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</si>
  <si>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</si>
  <si>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</si>
  <si>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</si>
  <si>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</si>
  <si>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</si>
  <si>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</si>
  <si>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</si>
  <si>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</si>
  <si>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</si>
  <si>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</si>
  <si>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</si>
  <si>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</si>
  <si>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</si>
  <si>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</si>
  <si>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</si>
  <si>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</si>
  <si>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</si>
  <si>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</si>
  <si>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</si>
  <si>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</si>
  <si>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</si>
  <si>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</si>
  <si>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</si>
  <si>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</si>
  <si>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</si>
  <si>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</si>
  <si>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</si>
  <si>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</si>
  <si>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</si>
  <si>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</si>
  <si>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</si>
  <si>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</si>
  <si>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</si>
  <si>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</si>
  <si>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</si>
  <si>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</si>
  <si>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</si>
  <si>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</si>
  <si>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</si>
  <si>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</si>
  <si>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</si>
  <si>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</si>
  <si>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</si>
  <si>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</si>
  <si>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</si>
  <si>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</si>
  <si>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</si>
  <si>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</si>
  <si>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</si>
  <si>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</si>
  <si>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</si>
  <si>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</si>
  <si>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</si>
  <si>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</si>
  <si>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</si>
  <si>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</si>
  <si>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</si>
  <si>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</si>
  <si>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</si>
  <si>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</si>
  <si>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</si>
  <si>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</si>
  <si>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</si>
  <si>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</si>
  <si>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</si>
  <si>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</si>
  <si>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</si>
  <si>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</si>
  <si>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</si>
  <si>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</si>
  <si>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</si>
  <si>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</si>
  <si>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</si>
  <si>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</si>
  <si>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</si>
  <si>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</si>
  <si>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</si>
  <si>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</si>
  <si>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</si>
  <si>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</si>
  <si>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</si>
  <si>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</si>
  <si>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</si>
  <si>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</si>
  <si>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</si>
  <si>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</si>
  <si>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</si>
  <si>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</si>
  <si>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</si>
  <si>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</si>
  <si>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</si>
  <si>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</si>
  <si>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</si>
  <si>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</si>
  <si>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</si>
  <si>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</si>
  <si>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</si>
  <si>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</si>
  <si>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</si>
  <si>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</si>
  <si>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</si>
  <si>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</si>
  <si>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</si>
  <si>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</si>
  <si>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</si>
  <si>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</si>
  <si>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</si>
  <si>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</si>
  <si>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</si>
  <si>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</si>
  <si>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</si>
  <si>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</si>
  <si>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</si>
  <si>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</si>
  <si>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</si>
  <si>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</si>
  <si>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</si>
  <si>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</si>
  <si>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</si>
  <si>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</si>
  <si>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</si>
  <si>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</si>
  <si>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</si>
  <si>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</si>
  <si>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</si>
  <si>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</si>
  <si>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</si>
  <si>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</si>
  <si>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</si>
  <si>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</si>
  <si>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</si>
  <si>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</si>
  <si>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</si>
  <si>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</si>
  <si>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</si>
  <si>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</si>
  <si>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</si>
  <si>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</si>
  <si>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</si>
  <si>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</si>
  <si>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</si>
  <si>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</si>
  <si>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</si>
  <si>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</si>
  <si>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</si>
  <si>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</si>
  <si>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</si>
  <si>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</si>
  <si>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</si>
  <si>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</si>
  <si>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</si>
  <si>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</si>
  <si>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</si>
  <si>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</si>
  <si>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</si>
  <si>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</si>
  <si>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</si>
  <si>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</si>
  <si>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</si>
  <si>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</si>
  <si>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</si>
  <si>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</si>
  <si>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</si>
  <si>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</si>
  <si>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</si>
  <si>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</si>
  <si>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</si>
  <si>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</si>
  <si>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</si>
  <si>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</si>
  <si>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</si>
  <si>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</si>
  <si>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</si>
  <si>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</si>
  <si>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</si>
  <si>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</si>
  <si>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</si>
  <si>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</si>
  <si>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</si>
  <si>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</si>
  <si>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</si>
  <si>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</si>
  <si>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</si>
  <si>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</si>
  <si>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</si>
  <si>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</si>
  <si>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</si>
  <si>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</si>
  <si>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</si>
  <si>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</si>
  <si>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</si>
  <si>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</si>
  <si>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</si>
  <si>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</si>
  <si>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</si>
  <si>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</si>
  <si>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</si>
  <si>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</si>
  <si>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</si>
  <si>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</si>
  <si>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</si>
  <si>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</si>
  <si>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</si>
  <si>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</si>
  <si>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</si>
  <si>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</si>
  <si>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</si>
  <si>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</si>
  <si>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</si>
  <si>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</si>
  <si>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</si>
  <si>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</si>
  <si>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</si>
  <si>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</si>
  <si>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</si>
  <si>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</si>
  <si>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</si>
  <si>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</si>
  <si>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</si>
  <si>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</si>
  <si>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</si>
  <si>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</si>
  <si>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</si>
  <si>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</si>
  <si>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</si>
  <si>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</si>
  <si>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</si>
  <si>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</si>
  <si>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</si>
  <si>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</si>
  <si>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</si>
  <si>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</si>
  <si>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</si>
  <si>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</si>
  <si>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</si>
  <si>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</si>
  <si>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</si>
  <si>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</si>
  <si>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</si>
  <si>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</si>
  <si>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</si>
  <si>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</si>
  <si>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</si>
  <si>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</si>
  <si>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</si>
  <si>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</si>
  <si>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</si>
  <si>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</si>
  <si>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</si>
  <si>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</si>
  <si>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</si>
  <si>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</si>
  <si>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</si>
  <si>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</si>
  <si>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</si>
  <si>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</si>
  <si>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</si>
  <si>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</si>
  <si>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</si>
  <si>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</si>
  <si>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</si>
  <si>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</si>
  <si>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</si>
  <si>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</si>
  <si>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</si>
  <si>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</si>
  <si>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</si>
  <si>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</si>
  <si>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</si>
  <si>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</si>
  <si>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</si>
  <si>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</si>
  <si>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</si>
  <si>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</si>
  <si>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</si>
  <si>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</si>
  <si>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</si>
  <si>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</si>
  <si>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</si>
  <si>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</si>
  <si>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</si>
  <si>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</si>
  <si>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</si>
  <si>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</si>
  <si>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</si>
  <si>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</si>
  <si>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</si>
  <si>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</si>
  <si>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</si>
  <si>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</si>
  <si>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</si>
  <si>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</si>
  <si>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</si>
  <si>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</si>
  <si>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</si>
  <si>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</si>
  <si>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</si>
  <si>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</si>
  <si>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</si>
  <si>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</si>
  <si>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</si>
  <si>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</si>
  <si>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</si>
  <si>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</si>
  <si>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</si>
  <si>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</si>
  <si>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</si>
  <si>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</si>
  <si>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</si>
  <si>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</si>
  <si>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</si>
  <si>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</si>
  <si>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</si>
  <si>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</si>
  <si>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</si>
  <si>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</si>
  <si>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</si>
  <si>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</si>
  <si>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</si>
  <si>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</si>
  <si>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</si>
  <si>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</si>
  <si>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</si>
  <si>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</si>
  <si>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</si>
  <si>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</si>
  <si>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</si>
  <si>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</si>
  <si>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</si>
  <si>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</si>
  <si>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</si>
  <si>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</si>
  <si>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</si>
  <si>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</si>
  <si>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</si>
  <si>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</si>
  <si>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</si>
  <si>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</si>
  <si>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</si>
  <si>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</si>
  <si>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</si>
  <si>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</si>
  <si>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</si>
  <si>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</si>
  <si>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</si>
  <si>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</si>
  <si>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</si>
  <si>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</si>
  <si>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</si>
  <si>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</si>
  <si>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</si>
  <si>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</si>
  <si>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</si>
  <si>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</si>
  <si>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</si>
  <si>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</si>
  <si>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</si>
  <si>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</si>
  <si>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</si>
  <si>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</si>
  <si>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</si>
  <si>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</si>
  <si>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</si>
  <si>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</si>
  <si>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</si>
  <si>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</si>
  <si>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</si>
  <si>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</si>
  <si>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</si>
  <si>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</si>
  <si>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</si>
  <si>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</si>
  <si>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</si>
  <si>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</si>
  <si>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</si>
  <si>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</si>
  <si>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</si>
  <si>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</si>
  <si>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</si>
  <si>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</si>
  <si>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</si>
  <si>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</si>
  <si>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</si>
  <si>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</si>
  <si>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</si>
  <si>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</si>
  <si>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</si>
  <si>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</si>
  <si>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</si>
  <si>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</si>
  <si>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</si>
  <si>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</si>
  <si>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</si>
  <si>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</si>
  <si>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</si>
  <si>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</si>
  <si>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</si>
  <si>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</si>
  <si>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</si>
  <si>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</si>
  <si>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</si>
  <si>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</si>
  <si>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</si>
  <si>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</si>
  <si>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</si>
  <si>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</si>
  <si>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</si>
  <si>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</si>
  <si>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</si>
  <si>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</si>
  <si>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</si>
  <si>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</si>
  <si>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</si>
  <si>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</si>
  <si>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</si>
  <si>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</si>
  <si>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</si>
  <si>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</si>
  <si>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</si>
  <si>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</si>
  <si>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</si>
  <si>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</si>
  <si>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</si>
  <si>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</si>
  <si>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</si>
  <si>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</si>
  <si>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</si>
  <si>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</si>
  <si>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</si>
  <si>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</si>
  <si>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</si>
  <si>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</si>
  <si>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</si>
  <si>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</si>
  <si>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</si>
  <si>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</si>
  <si>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</si>
  <si>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</si>
  <si>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</si>
  <si>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</si>
  <si>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</si>
  <si>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</si>
  <si>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</si>
  <si>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</si>
  <si>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</si>
  <si>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</si>
  <si>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</si>
  <si>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</si>
  <si>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</si>
  <si>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</si>
  <si>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</si>
  <si>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</si>
  <si>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</si>
  <si>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</si>
  <si>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</si>
  <si>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</si>
  <si>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</si>
  <si>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</si>
  <si>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</si>
  <si>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</si>
  <si>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</si>
  <si>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</si>
  <si>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</si>
  <si>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</si>
  <si>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</si>
  <si>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</si>
  <si>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</si>
  <si>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</si>
  <si>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</si>
  <si>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</si>
  <si>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</si>
  <si>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</si>
  <si>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</si>
  <si>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</si>
  <si>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</si>
  <si>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</si>
  <si>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</si>
  <si>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</si>
  <si>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</si>
  <si>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</si>
  <si>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</si>
  <si>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</si>
  <si>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</si>
  <si>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</si>
  <si>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</si>
  <si>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</si>
  <si>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</si>
  <si>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</si>
  <si>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</si>
  <si>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</si>
  <si>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</si>
  <si>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</si>
  <si>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</si>
  <si>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</si>
  <si>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</si>
  <si>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</si>
  <si>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</si>
  <si>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</si>
  <si>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</si>
  <si>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</si>
  <si>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</si>
  <si>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</si>
  <si>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</si>
  <si>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</si>
  <si>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</si>
  <si>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</si>
  <si>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</si>
  <si>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</si>
  <si>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</si>
  <si>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</si>
  <si>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</si>
  <si>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</si>
  <si>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</si>
  <si>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</si>
  <si>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</si>
  <si>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</si>
  <si>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</si>
  <si>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</si>
  <si>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</si>
  <si>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</si>
  <si>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</si>
  <si>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</si>
  <si>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</si>
  <si>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</si>
  <si>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</si>
  <si>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</si>
  <si>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</si>
  <si>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</si>
  <si>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</si>
  <si>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</si>
  <si>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</si>
  <si>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</si>
  <si>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</si>
  <si>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</si>
  <si>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</si>
  <si>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</si>
  <si>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</si>
  <si>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</si>
  <si>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</si>
  <si>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</si>
  <si>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</si>
  <si>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</si>
  <si>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</si>
  <si>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</si>
  <si>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</si>
  <si>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</si>
  <si>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</si>
  <si>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</si>
  <si>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</si>
  <si>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</si>
  <si>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</si>
  <si>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</si>
  <si>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</si>
  <si>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</si>
  <si>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</si>
  <si>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</si>
  <si>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</si>
  <si>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</si>
  <si>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</si>
  <si>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</si>
  <si>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</si>
  <si>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</si>
  <si>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</si>
  <si>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</si>
  <si>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</si>
  <si>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</si>
  <si>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</si>
  <si>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</si>
  <si>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</si>
  <si>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</si>
  <si>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</si>
  <si>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</si>
  <si>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</si>
  <si>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</si>
  <si>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</si>
  <si>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</si>
  <si>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</si>
  <si>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</si>
  <si>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</si>
  <si>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</si>
  <si>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</si>
  <si>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</si>
  <si>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</si>
  <si>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</si>
  <si>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</si>
  <si>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</si>
  <si>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</si>
  <si>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</si>
  <si>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</si>
  <si>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</si>
  <si>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</si>
  <si>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</si>
  <si>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</si>
  <si>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</si>
  <si>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</si>
  <si>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</si>
  <si>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</si>
  <si>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</si>
  <si>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</si>
  <si>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</si>
  <si>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</si>
  <si>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</si>
  <si>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</si>
  <si>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</si>
  <si>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</si>
  <si>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</si>
  <si>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</si>
  <si>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</si>
  <si>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</si>
  <si>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</si>
  <si>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</si>
  <si>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</si>
  <si>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</si>
  <si>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</si>
  <si>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</si>
  <si>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</si>
  <si>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</si>
  <si>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</si>
  <si>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</si>
  <si>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</si>
  <si>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</si>
  <si>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</si>
  <si>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</si>
  <si>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</si>
  <si>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</si>
  <si>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</si>
  <si>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</si>
  <si>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</si>
  <si>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</si>
  <si>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</si>
  <si>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</si>
  <si>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</si>
  <si>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</si>
  <si>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</si>
  <si>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</si>
  <si>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</si>
  <si>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</si>
  <si>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</si>
  <si>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</si>
  <si>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</si>
  <si>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</si>
  <si>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</si>
  <si>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</si>
  <si>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</si>
  <si>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</si>
  <si>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</si>
  <si>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</si>
  <si>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</si>
  <si>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</si>
  <si>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</si>
  <si>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</si>
  <si>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</si>
  <si>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</si>
  <si>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</si>
  <si>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</si>
  <si>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</si>
  <si>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</si>
  <si>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</si>
  <si>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</si>
  <si>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</si>
  <si>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</si>
  <si>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</si>
  <si>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</si>
  <si>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</si>
  <si>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</si>
  <si>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</si>
  <si>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</si>
  <si>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</si>
  <si>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</si>
  <si>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</si>
  <si>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</si>
  <si>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</si>
  <si>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</si>
  <si>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</si>
  <si>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</si>
  <si>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</si>
  <si>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</si>
  <si>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</si>
  <si>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</si>
  <si>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</si>
  <si>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</si>
  <si>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</si>
  <si>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</si>
  <si>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</si>
  <si>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</si>
  <si>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</si>
  <si>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</si>
  <si>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</si>
  <si>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</si>
  <si>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</si>
  <si>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</si>
  <si>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</si>
  <si>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</si>
  <si>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</si>
  <si>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</si>
  <si>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</si>
  <si>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</si>
  <si>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</si>
  <si>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</si>
  <si>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</si>
  <si>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</si>
  <si>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</si>
  <si>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</si>
  <si>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</si>
  <si>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</si>
  <si>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</si>
  <si>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</si>
  <si>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</si>
  <si>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</si>
  <si>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</si>
  <si>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</si>
  <si>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</si>
  <si>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</si>
  <si>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</si>
  <si>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</si>
  <si>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</si>
  <si>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</si>
  <si>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</si>
  <si>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</si>
  <si>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</si>
  <si>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</si>
  <si>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</si>
  <si>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</si>
  <si>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</si>
  <si>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</si>
  <si>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</si>
  <si>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</si>
  <si>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</si>
  <si>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</si>
  <si>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</si>
  <si>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</si>
  <si>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</si>
  <si>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</si>
  <si>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</si>
  <si>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</si>
  <si>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</si>
  <si>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</si>
  <si>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</si>
  <si>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</si>
  <si>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</si>
  <si>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</si>
  <si>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</si>
  <si>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</si>
  <si>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</si>
  <si>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</si>
  <si>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</si>
  <si>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</si>
  <si>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</si>
  <si>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</si>
  <si>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</si>
  <si>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</si>
  <si>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</si>
  <si>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</si>
  <si>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</si>
  <si>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</si>
  <si>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</si>
  <si>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</si>
  <si>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</si>
  <si>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</si>
  <si>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</si>
  <si>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</si>
  <si>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</si>
  <si>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</si>
  <si>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</si>
  <si>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</si>
  <si>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</si>
  <si>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</si>
  <si>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</si>
  <si>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</si>
  <si>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</si>
  <si>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</si>
  <si>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</si>
  <si>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</si>
  <si>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</si>
  <si>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</si>
  <si>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</si>
  <si>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</si>
  <si>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</si>
  <si>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</si>
  <si>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</si>
  <si>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</si>
  <si>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</si>
  <si>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</si>
  <si>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</si>
  <si>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</si>
  <si>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</si>
  <si>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</si>
  <si>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</si>
  <si>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</si>
  <si>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</si>
  <si>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</si>
  <si>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</si>
  <si>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</si>
  <si>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</si>
  <si>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</si>
  <si>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</si>
  <si>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</si>
  <si>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</si>
  <si>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</si>
  <si>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</si>
  <si>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</si>
  <si>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</si>
  <si>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</si>
  <si>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</si>
  <si>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</si>
  <si>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</si>
  <si>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</si>
  <si>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</si>
  <si>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</si>
  <si>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</si>
  <si>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</si>
  <si>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</si>
  <si>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</si>
  <si>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</si>
  <si>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</si>
  <si>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</si>
  <si>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</si>
  <si>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</si>
  <si>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</si>
  <si>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</si>
  <si>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</si>
  <si>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</si>
  <si>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</si>
  <si>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</si>
  <si>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</si>
  <si>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</si>
  <si>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</si>
  <si>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</si>
  <si>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</si>
  <si>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</si>
  <si>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</si>
  <si>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</si>
  <si>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</si>
  <si>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</si>
  <si>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</si>
  <si>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</si>
  <si>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</si>
  <si>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</si>
  <si>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</si>
  <si>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</si>
  <si>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</si>
  <si>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</si>
  <si>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</si>
  <si>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</si>
  <si>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</si>
  <si>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</si>
  <si>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</si>
  <si>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</si>
  <si>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</si>
  <si>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</si>
  <si>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</si>
  <si>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</si>
  <si>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</si>
  <si>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</si>
  <si>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</si>
  <si>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</si>
  <si>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</si>
  <si>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</si>
  <si>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</si>
  <si>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</si>
  <si>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</si>
  <si>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</si>
  <si>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</si>
  <si>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</si>
  <si>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</si>
  <si>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</si>
  <si>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</si>
  <si>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</si>
  <si>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</si>
  <si>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</si>
  <si>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</si>
  <si>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</si>
  <si>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</si>
  <si>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</si>
  <si>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</si>
  <si>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</si>
  <si>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</si>
  <si>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</si>
  <si>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</si>
  <si>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</si>
  <si>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</si>
  <si>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</si>
  <si>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</si>
  <si>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</si>
  <si>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</si>
  <si>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</si>
  <si>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</si>
  <si>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</si>
  <si>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</si>
  <si>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</si>
  <si>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</si>
  <si>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</si>
  <si>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</si>
  <si>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</si>
  <si>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</si>
  <si>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</si>
  <si>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</si>
  <si>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</si>
  <si>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</si>
  <si>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</si>
  <si>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</si>
  <si>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</si>
  <si>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</si>
  <si>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</si>
  <si>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</si>
  <si>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</si>
  <si>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</si>
  <si>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</si>
  <si>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</si>
  <si>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</si>
  <si>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</si>
  <si>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</si>
  <si>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</si>
  <si>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</si>
  <si>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</si>
  <si>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</si>
  <si>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</si>
  <si>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</si>
  <si>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</si>
  <si>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</si>
  <si>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</si>
  <si>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</si>
  <si>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</si>
  <si>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</si>
  <si>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</si>
  <si>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</si>
  <si>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</si>
  <si>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</si>
  <si>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</si>
  <si>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</si>
  <si>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</si>
  <si>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</si>
  <si>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</si>
  <si>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</si>
  <si>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</si>
  <si>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</si>
  <si>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</si>
  <si>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</si>
  <si>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</si>
  <si>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</si>
  <si>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</si>
  <si>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</si>
  <si>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</si>
  <si>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</si>
  <si>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</si>
  <si>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</si>
  <si>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</si>
  <si>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</si>
  <si>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</si>
  <si>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</si>
  <si>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</si>
  <si>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</si>
  <si>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</si>
  <si>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</si>
  <si>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</si>
  <si>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</si>
  <si>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</si>
  <si>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</si>
  <si>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</si>
  <si>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</si>
  <si>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</si>
  <si>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</si>
  <si>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</si>
  <si>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</si>
  <si>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</si>
  <si>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</si>
  <si>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</si>
  <si>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</si>
  <si>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</si>
  <si>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</si>
  <si>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</si>
  <si>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</si>
  <si>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</si>
  <si>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</si>
  <si>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</si>
  <si>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</si>
  <si>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</si>
  <si>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</si>
  <si>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</si>
  <si>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</si>
  <si>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</si>
  <si>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</si>
  <si>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</si>
  <si>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</si>
  <si>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</si>
  <si>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</si>
  <si>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</si>
  <si>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</si>
  <si>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</si>
  <si>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</si>
  <si>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</si>
  <si>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</si>
  <si>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</si>
  <si>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</si>
  <si>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</si>
  <si>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</si>
  <si>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</si>
  <si>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</si>
  <si>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</si>
  <si>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</si>
  <si>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</si>
  <si>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</si>
  <si>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</si>
  <si>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</si>
  <si>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</si>
  <si>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</si>
  <si>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</si>
  <si>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</si>
  <si>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</si>
  <si>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</si>
  <si>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</si>
  <si>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</si>
  <si>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</si>
  <si>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</si>
  <si>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</si>
  <si>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</si>
  <si>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</si>
  <si>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</si>
  <si>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</si>
  <si>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</si>
  <si>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</si>
  <si>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</si>
  <si>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</si>
  <si>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</si>
  <si>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</si>
  <si>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</si>
  <si>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</si>
  <si>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</si>
  <si>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</si>
  <si>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</si>
  <si>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</si>
  <si>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</si>
  <si>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</si>
  <si>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</si>
  <si>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</si>
  <si>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</si>
  <si>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</si>
  <si>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</si>
  <si>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</si>
  <si>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</si>
  <si>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</si>
  <si>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</si>
  <si>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</si>
  <si>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</si>
  <si>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</si>
  <si>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</si>
  <si>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</si>
  <si>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</si>
  <si>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</si>
  <si>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</si>
  <si>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</si>
  <si>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</si>
  <si>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</si>
  <si>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</si>
  <si>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</si>
  <si>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</si>
  <si>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</si>
  <si>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</si>
  <si>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</si>
  <si>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</si>
  <si>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</si>
  <si>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</si>
  <si>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</si>
  <si>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</si>
  <si>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</si>
  <si>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</si>
  <si>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</si>
  <si>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</si>
  <si>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</si>
  <si>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</si>
  <si>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</si>
  <si>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</si>
  <si>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</si>
  <si>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</si>
  <si>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</si>
  <si>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</si>
  <si>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</si>
  <si>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</si>
  <si>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</si>
  <si>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</si>
  <si>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</si>
  <si>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</si>
  <si>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</si>
  <si>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</si>
  <si>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</si>
  <si>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</si>
  <si>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</si>
  <si>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</si>
  <si>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</si>
  <si>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</si>
  <si>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</si>
  <si>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</si>
  <si>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</si>
  <si>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</si>
  <si>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</si>
  <si>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</si>
  <si>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</si>
  <si>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</si>
  <si>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</si>
  <si>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</si>
  <si>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</si>
  <si>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</si>
  <si>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</si>
  <si>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</si>
  <si>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</si>
  <si>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</si>
  <si>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</si>
  <si>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</si>
  <si>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</si>
  <si>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</si>
  <si>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</si>
  <si>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</si>
  <si>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</si>
  <si>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</si>
  <si>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</si>
  <si>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</si>
  <si>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</si>
  <si>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</si>
  <si>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</si>
  <si>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</si>
  <si>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</si>
  <si>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</si>
  <si>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</si>
  <si>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</si>
  <si>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</si>
  <si>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</si>
  <si>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</si>
  <si>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</si>
  <si>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</si>
  <si>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</si>
  <si>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</si>
  <si>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</si>
  <si>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</si>
  <si>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</si>
  <si>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</si>
  <si>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</si>
  <si>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</si>
  <si>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</si>
  <si>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</si>
  <si>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</si>
  <si>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</si>
  <si>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</si>
  <si>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</si>
  <si>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</si>
  <si>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</si>
  <si>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</si>
  <si>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</si>
  <si>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</si>
  <si>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</si>
  <si>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</si>
  <si>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</si>
  <si>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</si>
  <si>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</si>
  <si>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</si>
  <si>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</si>
  <si>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</si>
  <si>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</si>
  <si>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</si>
  <si>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</si>
  <si>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</si>
  <si>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</si>
  <si>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</si>
  <si>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</si>
  <si>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</si>
  <si>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</si>
  <si>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</si>
  <si>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</si>
  <si>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</si>
  <si>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</si>
  <si>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</si>
  <si>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</si>
  <si>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</si>
  <si>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</si>
  <si>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</si>
  <si>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</si>
  <si>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</si>
  <si>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</si>
  <si>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</si>
  <si>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</si>
  <si>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</si>
  <si>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</si>
  <si>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</si>
  <si>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</si>
  <si>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</si>
  <si>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</si>
  <si>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</si>
  <si>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</si>
  <si>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</si>
  <si>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</si>
  <si>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</si>
  <si>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</si>
  <si>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</si>
  <si>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</si>
  <si>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</si>
  <si>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</si>
  <si>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</si>
  <si>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</si>
  <si>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</si>
  <si>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</si>
  <si>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</si>
  <si>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</si>
  <si>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</si>
  <si>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</si>
  <si>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</si>
  <si>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</si>
  <si>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</si>
  <si>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</si>
  <si>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</si>
  <si>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</si>
  <si>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</si>
  <si>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</si>
  <si>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</si>
  <si>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</si>
  <si>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</si>
  <si>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</si>
  <si>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</si>
  <si>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</si>
  <si>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</si>
  <si>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</si>
  <si>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</si>
  <si>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</si>
  <si>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</si>
  <si>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</si>
  <si>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</si>
  <si>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</si>
  <si>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</si>
  <si>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</si>
  <si>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</si>
  <si>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</si>
  <si>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</si>
  <si>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</si>
  <si>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</si>
  <si>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</si>
  <si>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</si>
  <si>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</si>
  <si>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</si>
  <si>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</si>
  <si>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</si>
  <si>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</si>
  <si>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</si>
  <si>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</si>
  <si>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</si>
  <si>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</si>
  <si>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</si>
  <si>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</si>
  <si>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</si>
  <si>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</si>
  <si>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</si>
  <si>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</si>
  <si>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</si>
  <si>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</si>
  <si>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</si>
  <si>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</si>
  <si>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</si>
  <si>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</si>
  <si>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</si>
  <si>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</si>
  <si>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</si>
  <si>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</si>
  <si>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</si>
  <si>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</si>
  <si>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</si>
  <si>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</si>
  <si>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</si>
  <si>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</si>
  <si>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</si>
  <si>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</si>
  <si>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</si>
  <si>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</si>
  <si>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</si>
  <si>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</si>
  <si>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</si>
  <si>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</si>
  <si>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</si>
  <si>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</si>
  <si>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</si>
  <si>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</si>
  <si>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</si>
  <si>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</si>
  <si>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</si>
  <si>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</si>
  <si>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</si>
  <si>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</si>
  <si>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</si>
  <si>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</si>
  <si>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</si>
  <si>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</si>
  <si>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</si>
  <si>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</si>
  <si>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</si>
  <si>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</si>
  <si>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</si>
  <si>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</si>
  <si>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</si>
  <si>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</si>
  <si>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</si>
  <si>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</si>
  <si>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</si>
  <si>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</si>
  <si>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</si>
  <si>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</si>
  <si>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</si>
  <si>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</si>
  <si>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</si>
  <si>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</si>
  <si>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</si>
  <si>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</si>
  <si>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</si>
  <si>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</si>
  <si>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</si>
  <si>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</si>
  <si>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</si>
  <si>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</si>
  <si>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</si>
  <si>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</si>
  <si>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</si>
  <si>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</si>
  <si>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</si>
  <si>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</si>
  <si>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</si>
  <si>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</si>
  <si>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</si>
  <si>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</si>
  <si>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</si>
  <si>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</si>
  <si>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</si>
  <si>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</si>
  <si>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</si>
  <si>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</si>
  <si>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</si>
  <si>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</si>
  <si>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</si>
  <si>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</si>
  <si>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</si>
  <si>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</si>
  <si>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</si>
  <si>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</si>
  <si>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</si>
  <si>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</si>
  <si>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</si>
  <si>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</si>
  <si>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</si>
  <si>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</si>
  <si>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</si>
  <si>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</si>
  <si>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</si>
  <si>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</si>
  <si>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</si>
  <si>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</si>
  <si>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</si>
  <si>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</si>
  <si>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</si>
  <si>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</si>
  <si>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</si>
  <si>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</si>
  <si>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</si>
  <si>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</si>
  <si>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</si>
  <si>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</si>
  <si>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</si>
  <si>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</si>
  <si>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</si>
  <si>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</si>
  <si>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</si>
  <si>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</si>
  <si>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</si>
  <si>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</si>
  <si>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</si>
  <si>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</si>
  <si>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</si>
  <si>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</si>
  <si>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</si>
  <si>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</si>
  <si>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</si>
  <si>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</si>
  <si>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</si>
  <si>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</si>
  <si>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</si>
  <si>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</si>
  <si>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</si>
  <si>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</si>
  <si>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</si>
  <si>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</si>
  <si>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</si>
  <si>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</si>
  <si>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</si>
  <si>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</si>
  <si>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</si>
  <si>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</si>
  <si>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</si>
  <si>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</si>
  <si>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</si>
  <si>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</si>
  <si>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</si>
  <si>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</si>
  <si>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</si>
  <si>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</si>
  <si>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</si>
  <si>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</si>
  <si>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</si>
  <si>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</si>
  <si>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</si>
  <si>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</si>
  <si>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</si>
  <si>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</si>
  <si>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</si>
  <si>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</si>
  <si>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</si>
  <si>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</si>
  <si>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</si>
  <si>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</si>
  <si>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</si>
  <si>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</si>
  <si>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</si>
  <si>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</si>
  <si>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</si>
  <si>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</si>
  <si>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</si>
  <si>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</si>
  <si>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</si>
  <si>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</si>
  <si>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</si>
  <si>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</si>
  <si>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</si>
  <si>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</si>
  <si>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</si>
  <si>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</si>
  <si>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</si>
  <si>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</si>
  <si>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</si>
  <si>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</si>
  <si>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</si>
  <si>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</si>
  <si>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</si>
  <si>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</si>
  <si>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</si>
  <si>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</si>
  <si>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</si>
  <si>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</si>
  <si>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</si>
  <si>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</si>
  <si>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</si>
  <si>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</si>
  <si>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</si>
  <si>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</si>
  <si>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</si>
  <si>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</si>
  <si>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</si>
  <si>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</si>
  <si>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</si>
  <si>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</si>
  <si>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</si>
  <si>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</si>
  <si>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</si>
  <si>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</si>
  <si>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</si>
  <si>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</si>
  <si>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</si>
  <si>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</si>
  <si>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</si>
  <si>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</si>
  <si>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</si>
  <si>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</si>
  <si>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</si>
  <si>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</si>
  <si>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</si>
  <si>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</si>
  <si>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</si>
  <si>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</si>
  <si>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</si>
  <si>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</si>
  <si>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</si>
  <si>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</si>
  <si>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</si>
  <si>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</si>
  <si>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</si>
  <si>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</si>
  <si>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</si>
  <si>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</si>
  <si>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</si>
  <si>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</si>
  <si>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</si>
  <si>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</si>
  <si>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</si>
  <si>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</si>
  <si>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</si>
  <si>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</si>
  <si>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</si>
  <si>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</si>
  <si>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</si>
  <si>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</si>
  <si>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</si>
  <si>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</si>
  <si>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</si>
  <si>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</si>
  <si>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</si>
  <si>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</si>
  <si>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</si>
  <si>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</si>
  <si>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</si>
  <si>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</si>
  <si>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</si>
  <si>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</si>
  <si>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</si>
  <si>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</si>
  <si>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</si>
  <si>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</si>
  <si>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</si>
  <si>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</si>
  <si>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</si>
  <si>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</si>
  <si>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</si>
  <si>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</si>
  <si>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</si>
  <si>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</si>
  <si>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</si>
  <si>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</si>
  <si>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</si>
  <si>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</si>
  <si>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</si>
  <si>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</si>
  <si>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</si>
  <si>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</si>
  <si>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</si>
  <si>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</si>
  <si>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</si>
  <si>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</si>
  <si>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</si>
  <si>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</si>
  <si>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</si>
  <si>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</si>
  <si>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</si>
  <si>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</si>
  <si>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</si>
  <si>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</si>
  <si>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</si>
  <si>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</si>
  <si>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</si>
  <si>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</si>
  <si>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</si>
  <si>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</si>
  <si>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</si>
  <si>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</si>
  <si>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</si>
  <si>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</si>
  <si>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</si>
  <si>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</si>
  <si>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</si>
  <si>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</si>
  <si>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</si>
  <si>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</si>
  <si>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</si>
  <si>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</si>
  <si>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</si>
  <si>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</si>
  <si>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</si>
  <si>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</si>
  <si>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</si>
  <si>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</si>
  <si>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</si>
  <si>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</si>
  <si>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</si>
  <si>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</si>
  <si>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</si>
  <si>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</si>
  <si>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</si>
  <si>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</si>
  <si>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</si>
  <si>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</si>
  <si>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</si>
  <si>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</si>
  <si>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</si>
  <si>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</si>
  <si>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</si>
  <si>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</si>
  <si>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</si>
  <si>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</si>
  <si>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</si>
  <si>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</si>
  <si>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</si>
  <si>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</si>
  <si>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</si>
  <si>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</si>
  <si>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</si>
  <si>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</si>
  <si>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</si>
  <si>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</si>
  <si>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</si>
  <si>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</si>
  <si>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</si>
  <si>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</si>
  <si>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</si>
  <si>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</si>
  <si>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</si>
  <si>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</si>
  <si>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</si>
  <si>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</si>
  <si>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</si>
  <si>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</si>
  <si>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</si>
  <si>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</si>
  <si>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</si>
  <si>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</si>
  <si>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</si>
  <si>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</si>
  <si>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</si>
  <si>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</si>
  <si>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</si>
  <si>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</si>
  <si>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</si>
  <si>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</si>
  <si>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</si>
  <si>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</si>
  <si>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</si>
  <si>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</si>
  <si>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</si>
  <si>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</si>
  <si>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</si>
  <si>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</si>
  <si>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</si>
  <si>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</si>
  <si>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</si>
  <si>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</si>
  <si>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</si>
  <si>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</si>
  <si>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</si>
  <si>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</si>
  <si>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</si>
  <si>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</si>
  <si>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</si>
  <si>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</si>
  <si>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</si>
  <si>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</si>
  <si>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</si>
  <si>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</si>
  <si>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</si>
  <si>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</si>
  <si>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</si>
  <si>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</si>
  <si>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</si>
  <si>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</si>
  <si>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</si>
  <si>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</si>
  <si>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</si>
  <si>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</si>
  <si>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</si>
  <si>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</si>
  <si>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</si>
  <si>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</si>
  <si>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</si>
  <si>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</si>
  <si>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</si>
  <si>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</si>
  <si>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</si>
  <si>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</si>
  <si>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</si>
  <si>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</si>
  <si>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</si>
  <si>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</si>
  <si>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</si>
  <si>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</si>
  <si>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</si>
  <si>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</si>
  <si>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</si>
  <si>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</si>
  <si>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</si>
  <si>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</si>
  <si>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</si>
  <si>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</si>
  <si>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</si>
  <si>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</si>
  <si>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</si>
  <si>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</si>
  <si>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</si>
  <si>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</si>
  <si>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</si>
  <si>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</si>
  <si>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</si>
  <si>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</si>
  <si>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</si>
  <si>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</si>
  <si>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</si>
  <si>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</si>
  <si>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</si>
  <si>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</si>
  <si>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</si>
  <si>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</si>
  <si>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</si>
  <si>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</si>
  <si>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</si>
  <si>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</si>
  <si>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</si>
  <si>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</si>
  <si>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</si>
  <si>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</si>
  <si>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</si>
  <si>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</si>
  <si>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</si>
  <si>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</si>
  <si>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</si>
  <si>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</si>
  <si>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</si>
  <si>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</si>
  <si>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</si>
  <si>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</si>
  <si>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</si>
  <si>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</si>
  <si>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</si>
  <si>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</si>
  <si>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</si>
  <si>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</si>
  <si>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</si>
  <si>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</si>
  <si>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</si>
  <si>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</si>
  <si>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</si>
  <si>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</si>
  <si>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</si>
  <si>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</si>
  <si>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</si>
  <si>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</si>
  <si>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</si>
  <si>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</si>
  <si>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</si>
  <si>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</si>
  <si>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</si>
  <si>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</si>
  <si>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</si>
  <si>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</si>
  <si>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</si>
  <si>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</si>
  <si>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</si>
  <si>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</si>
  <si>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</si>
  <si>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</si>
  <si>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</si>
  <si>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</si>
  <si>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</si>
  <si>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</si>
  <si>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</si>
  <si>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</si>
  <si>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</si>
  <si>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</si>
  <si>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</si>
  <si>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</si>
  <si>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</si>
  <si>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</si>
  <si>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</si>
  <si>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</si>
  <si>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</si>
  <si>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</si>
  <si>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</si>
  <si>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</si>
  <si>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</si>
  <si>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</si>
  <si>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</si>
  <si>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</si>
  <si>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</si>
  <si>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</si>
  <si>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</si>
  <si>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</si>
  <si>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</si>
  <si>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</si>
  <si>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</si>
  <si>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</si>
  <si>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</si>
  <si>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</si>
  <si>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</si>
  <si>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</si>
  <si>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</si>
  <si>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</si>
  <si>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</si>
  <si>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</si>
  <si>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</si>
  <si>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</si>
  <si>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</si>
  <si>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</si>
  <si>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</si>
  <si>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</si>
  <si>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</si>
  <si>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</si>
  <si>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</si>
  <si>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</si>
  <si>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</si>
  <si>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</si>
  <si>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</si>
  <si>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</si>
  <si>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</si>
  <si>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</si>
  <si>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</si>
  <si>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</si>
  <si>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</si>
  <si>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</si>
  <si>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</si>
  <si>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</si>
  <si>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</si>
  <si>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</si>
  <si>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</si>
  <si>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</si>
  <si>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</si>
  <si>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</si>
  <si>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</si>
  <si>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</si>
  <si>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</si>
  <si>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</si>
  <si>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</si>
  <si>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</si>
  <si>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</si>
  <si>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</si>
  <si>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</si>
  <si>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</si>
  <si>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</si>
  <si>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</si>
  <si>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</si>
  <si>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</si>
  <si>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</si>
  <si>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</si>
  <si>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</si>
  <si>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</si>
  <si>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</si>
  <si>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</si>
  <si>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</si>
  <si>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</si>
  <si>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</si>
  <si>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</si>
  <si>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</si>
  <si>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</si>
  <si>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</si>
  <si>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</si>
  <si>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</si>
  <si>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</si>
  <si>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</si>
  <si>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</si>
  <si>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</si>
  <si>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</si>
  <si>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</si>
  <si>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</si>
  <si>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</si>
  <si>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</si>
  <si>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</si>
  <si>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</si>
  <si>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</si>
  <si>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</si>
  <si>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</si>
  <si>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</si>
  <si>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</si>
  <si>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</si>
  <si>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</si>
  <si>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</si>
  <si>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</si>
  <si>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</si>
  <si>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</si>
  <si>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</si>
  <si>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</si>
  <si>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</si>
  <si>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</si>
  <si>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</si>
  <si>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</si>
  <si>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</si>
  <si>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</si>
  <si>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</si>
  <si>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</si>
  <si>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</si>
  <si>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</si>
  <si>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</si>
  <si>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</si>
  <si>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</si>
  <si>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</si>
  <si>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</si>
  <si>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</si>
  <si>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</si>
  <si>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</si>
  <si>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</si>
  <si>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</si>
  <si>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</si>
  <si>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</si>
  <si>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</si>
  <si>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</si>
  <si>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</si>
  <si>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</si>
  <si>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</si>
  <si>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</si>
  <si>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</si>
  <si>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</si>
  <si>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</si>
  <si>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</si>
  <si>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</si>
  <si>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</si>
  <si>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</si>
  <si>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</si>
  <si>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</si>
  <si>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</si>
  <si>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</si>
  <si>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</si>
  <si>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</si>
  <si>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</si>
  <si>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</si>
  <si>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</si>
  <si>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</si>
  <si>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</si>
  <si>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</si>
  <si>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</si>
  <si>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</si>
  <si>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</si>
  <si>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</si>
  <si>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</si>
  <si>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</si>
  <si>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</si>
  <si>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</si>
  <si>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</si>
  <si>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</si>
  <si>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</si>
  <si>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</si>
  <si>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</si>
  <si>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</si>
  <si>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</si>
  <si>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</si>
  <si>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</si>
  <si>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</si>
  <si>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</si>
  <si>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</si>
  <si>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</si>
  <si>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</si>
  <si>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</si>
  <si>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</si>
  <si>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</si>
  <si>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</si>
  <si>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</si>
  <si>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</si>
  <si>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</si>
  <si>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</si>
  <si>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</si>
  <si>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</si>
  <si>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</si>
  <si>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</si>
  <si>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</si>
  <si>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</si>
  <si>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</si>
  <si>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</si>
  <si>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</si>
  <si>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</si>
  <si>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</si>
  <si>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</si>
  <si>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</si>
  <si>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</si>
  <si>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</si>
  <si>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</si>
  <si>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</si>
  <si>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</si>
  <si>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</si>
  <si>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</si>
  <si>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</si>
  <si>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</si>
  <si>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</si>
  <si>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</si>
  <si>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</si>
  <si>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</si>
  <si>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</si>
  <si>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</si>
  <si>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</si>
  <si>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</si>
  <si>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</si>
  <si>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</si>
  <si>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</si>
  <si>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</si>
  <si>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</si>
  <si>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</si>
  <si>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</si>
  <si>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</si>
  <si>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</si>
  <si>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</si>
  <si>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</si>
  <si>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</si>
  <si>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</si>
  <si>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</si>
  <si>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</si>
  <si>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</si>
  <si>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</si>
  <si>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</si>
  <si>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</si>
  <si>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</si>
  <si>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</si>
  <si>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</si>
  <si>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</si>
  <si>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</si>
  <si>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</si>
  <si>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</si>
  <si>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</si>
  <si>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</si>
  <si>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</si>
  <si>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</si>
  <si>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</si>
  <si>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</si>
  <si>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</si>
  <si>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</si>
  <si>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</si>
  <si>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</si>
  <si>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</si>
  <si>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</si>
  <si>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</si>
  <si>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</si>
  <si>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</si>
  <si>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</si>
  <si>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</si>
  <si>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</si>
  <si>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</si>
  <si>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</si>
  <si>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</si>
  <si>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</si>
  <si>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</si>
  <si>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</si>
  <si>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</si>
  <si>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</si>
  <si>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</si>
  <si>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</si>
  <si>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</si>
  <si>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</si>
  <si>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</si>
  <si>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</si>
  <si>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</si>
  <si>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</si>
  <si>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</si>
  <si>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</si>
  <si>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</si>
  <si>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</si>
  <si>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</si>
  <si>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</si>
  <si>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</si>
  <si>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</si>
  <si>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</si>
  <si>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</si>
  <si>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</si>
  <si>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</si>
  <si>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</si>
  <si>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</si>
  <si>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</si>
  <si>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</si>
  <si>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</si>
  <si>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</si>
  <si>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</si>
  <si>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</si>
  <si>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</si>
  <si>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</si>
  <si>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</si>
  <si>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</si>
  <si>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</si>
  <si>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</si>
  <si>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</si>
  <si>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</si>
  <si>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</si>
  <si>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</si>
  <si>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</si>
  <si>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</si>
  <si>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</si>
  <si>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</si>
  <si>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</si>
  <si>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</si>
  <si>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</si>
  <si>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</si>
  <si>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</si>
  <si>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</si>
  <si>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</si>
  <si>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</si>
  <si>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</si>
  <si>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</si>
  <si>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</si>
  <si>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</si>
  <si>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</si>
  <si>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</si>
  <si>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</si>
  <si>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</si>
  <si>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</si>
  <si>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</si>
  <si>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</si>
  <si>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</si>
  <si>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</si>
  <si>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</si>
  <si>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</si>
  <si>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</si>
  <si>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</si>
  <si>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</si>
  <si>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</si>
  <si>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</si>
  <si>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</si>
  <si>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</si>
  <si>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</si>
  <si>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</si>
  <si>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</si>
  <si>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</si>
  <si>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</si>
  <si>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</si>
  <si>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</si>
  <si>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</si>
  <si>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</si>
  <si>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</si>
  <si>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</si>
  <si>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</si>
  <si>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</si>
  <si>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</si>
  <si>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</si>
  <si>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</si>
  <si>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</si>
  <si>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</si>
  <si>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</si>
  <si>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</si>
  <si>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</si>
  <si>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</si>
  <si>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</si>
  <si>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</si>
  <si>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</si>
  <si>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</si>
  <si>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</si>
  <si>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</si>
  <si>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</si>
  <si>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</si>
  <si>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</si>
  <si>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</si>
  <si>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</si>
  <si>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</si>
  <si>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</si>
  <si>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</si>
  <si>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</si>
  <si>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</si>
  <si>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</si>
  <si>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</si>
  <si>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</si>
  <si>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</si>
  <si>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</si>
  <si>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</si>
  <si>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</si>
  <si>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</si>
  <si>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</si>
  <si>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</si>
  <si>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</si>
  <si>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</si>
  <si>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</si>
  <si>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</si>
  <si>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</si>
  <si>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</si>
  <si>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</si>
  <si>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</si>
  <si>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</si>
  <si>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</si>
  <si>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</si>
  <si>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</si>
  <si>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</si>
  <si>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</si>
  <si>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</si>
  <si>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</si>
  <si>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</si>
  <si>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</si>
  <si>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</si>
  <si>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</si>
  <si>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</si>
  <si>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</si>
  <si>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</si>
  <si>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</si>
  <si>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</si>
  <si>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</si>
  <si>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</si>
  <si>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</si>
  <si>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</si>
  <si>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</si>
  <si>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</si>
  <si>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</si>
  <si>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</si>
  <si>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</si>
  <si>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</si>
  <si>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</si>
  <si>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</si>
  <si>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</si>
  <si>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</si>
  <si>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</si>
  <si>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</si>
  <si>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</si>
  <si>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</si>
  <si>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</si>
  <si>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</si>
  <si>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</si>
  <si>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</si>
  <si>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</si>
  <si>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</si>
  <si>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</si>
  <si>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</si>
  <si>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</si>
  <si>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</si>
  <si>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</si>
  <si>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</si>
  <si>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</si>
  <si>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</si>
  <si>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</si>
  <si>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</si>
  <si>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</si>
  <si>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</si>
  <si>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</si>
  <si>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</si>
  <si>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</si>
  <si>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</si>
  <si>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</si>
  <si>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</si>
  <si>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</si>
  <si>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</si>
  <si>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</si>
  <si>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</si>
  <si>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</si>
  <si>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</si>
  <si>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</si>
  <si>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</si>
  <si>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</si>
  <si>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</si>
  <si>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</si>
  <si>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</si>
  <si>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</si>
  <si>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</si>
  <si>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</si>
  <si>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</si>
  <si>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</si>
  <si>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</si>
  <si>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</si>
  <si>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</si>
  <si>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</si>
  <si>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</si>
  <si>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</si>
  <si>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</si>
  <si>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</si>
  <si>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</si>
  <si>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</si>
  <si>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</si>
  <si>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</si>
  <si>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</si>
  <si>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</si>
  <si>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</si>
  <si>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</si>
  <si>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</si>
  <si>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</si>
  <si>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</si>
  <si>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</si>
  <si>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</si>
  <si>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</si>
  <si>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</si>
  <si>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</si>
  <si>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</si>
  <si>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</si>
  <si>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</si>
  <si>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</si>
  <si>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</si>
  <si>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</si>
  <si>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</si>
  <si>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</si>
  <si>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</si>
  <si>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</si>
  <si>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</si>
  <si>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</si>
  <si>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</si>
  <si>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</si>
  <si>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</si>
  <si>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</si>
  <si>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</si>
  <si>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</si>
  <si>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</si>
  <si>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</si>
  <si>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</si>
  <si>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</si>
  <si>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</si>
  <si>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</si>
  <si>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</si>
  <si>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</si>
  <si>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</si>
  <si>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</si>
  <si>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</si>
  <si>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</si>
  <si>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</si>
  <si>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</si>
  <si>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</si>
  <si>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</si>
  <si>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</si>
  <si>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</si>
  <si>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</si>
  <si>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</si>
  <si>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</si>
  <si>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</si>
  <si>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</si>
  <si>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</si>
  <si>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</si>
  <si>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</si>
  <si>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</si>
  <si>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</si>
  <si>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</si>
  <si>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</si>
  <si>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</si>
  <si>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</si>
  <si>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</si>
  <si>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</si>
  <si>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</si>
  <si>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</si>
  <si>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</si>
  <si>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</si>
  <si>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</si>
  <si>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</si>
  <si>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</si>
  <si>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</si>
  <si>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</si>
  <si>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</si>
  <si>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</si>
  <si>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</si>
  <si>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</si>
  <si>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</si>
  <si>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</si>
  <si>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</si>
  <si>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</si>
  <si>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</si>
  <si>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</si>
  <si>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</si>
  <si>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</si>
  <si>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</si>
  <si>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</si>
  <si>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</si>
  <si>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</si>
  <si>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</si>
  <si>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</si>
  <si>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</si>
  <si>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</si>
  <si>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</si>
  <si>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</si>
  <si>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</si>
  <si>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</si>
  <si>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</si>
  <si>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</si>
  <si>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</si>
  <si>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</si>
  <si>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</si>
  <si>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</si>
  <si>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</si>
  <si>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</si>
  <si>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</si>
  <si>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</si>
  <si>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</si>
  <si>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</si>
  <si>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</si>
  <si>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</si>
  <si>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</si>
  <si>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</si>
  <si>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</si>
  <si>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</si>
  <si>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</si>
  <si>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</si>
  <si>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</si>
  <si>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</si>
  <si>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</si>
  <si>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</si>
  <si>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</si>
  <si>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</si>
  <si>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</si>
  <si>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</si>
  <si>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</si>
  <si>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</si>
  <si>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</si>
  <si>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</si>
  <si>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</si>
  <si>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</si>
  <si>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</si>
  <si>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</si>
  <si>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</si>
  <si>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</si>
  <si>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</si>
  <si>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</si>
  <si>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</si>
  <si>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</si>
  <si>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</si>
  <si>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</si>
  <si>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</si>
  <si>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</si>
  <si>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</si>
  <si>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</si>
  <si>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</si>
  <si>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</si>
  <si>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</si>
  <si>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</si>
  <si>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</si>
  <si>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</si>
  <si>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</si>
  <si>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</si>
  <si>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</si>
  <si>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</si>
  <si>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</si>
  <si>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</si>
  <si>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</si>
  <si>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</si>
  <si>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</si>
  <si>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</si>
  <si>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</si>
  <si>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</si>
  <si>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</si>
  <si>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</si>
  <si>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</si>
  <si>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</si>
  <si>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</si>
  <si>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</si>
  <si>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</si>
  <si>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</si>
  <si>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</si>
  <si>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</si>
  <si>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</si>
  <si>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</si>
  <si>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</si>
  <si>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</si>
  <si>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</si>
  <si>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</si>
  <si>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</si>
  <si>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</si>
  <si>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</si>
  <si>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</si>
  <si>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</si>
  <si>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</si>
  <si>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</si>
  <si>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</si>
  <si>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</si>
  <si>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</si>
  <si>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</si>
  <si>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</si>
  <si>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</si>
  <si>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</si>
  <si>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</si>
  <si>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</si>
  <si>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</si>
  <si>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</si>
  <si>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</si>
  <si>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</si>
  <si>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</si>
  <si>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</si>
  <si>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</si>
  <si>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</si>
  <si>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</si>
  <si>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</si>
  <si>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</si>
  <si>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</si>
  <si>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</si>
  <si>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</si>
  <si>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</si>
  <si>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</si>
  <si>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</si>
  <si>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</si>
  <si>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</si>
  <si>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</si>
  <si>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</si>
  <si>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</si>
  <si>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</si>
  <si>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</si>
  <si>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</si>
  <si>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</si>
  <si>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</si>
  <si>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</si>
  <si>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</si>
  <si>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</si>
  <si>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</si>
  <si>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</si>
  <si>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</si>
  <si>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</si>
  <si>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</si>
  <si>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</si>
  <si>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</si>
  <si>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</si>
  <si>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</si>
  <si>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</si>
  <si>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</si>
  <si>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</si>
  <si>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</si>
  <si>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</si>
  <si>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</si>
  <si>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</si>
  <si>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</si>
  <si>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</si>
  <si>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</si>
  <si>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</si>
  <si>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</si>
  <si>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</si>
  <si>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</si>
  <si>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</si>
  <si>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</si>
  <si>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</si>
  <si>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</si>
  <si>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</si>
  <si>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</si>
  <si>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</si>
  <si>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</si>
  <si>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</si>
  <si>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</si>
  <si>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</si>
  <si>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</si>
  <si>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</si>
  <si>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</si>
  <si>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</si>
  <si>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</si>
  <si>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</si>
  <si>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</si>
  <si>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</si>
  <si>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</si>
  <si>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</si>
  <si>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</si>
  <si>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</si>
  <si>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</si>
  <si>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</si>
  <si>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</si>
  <si>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</si>
  <si>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</si>
  <si>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</si>
  <si>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</si>
  <si>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</si>
  <si>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</si>
  <si>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</si>
  <si>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</si>
  <si>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</si>
  <si>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</si>
  <si>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</si>
  <si>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</si>
  <si>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</si>
  <si>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</si>
  <si>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</si>
  <si>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</si>
  <si>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</si>
  <si>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</si>
  <si>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</si>
  <si>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</si>
  <si>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</si>
  <si>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</si>
  <si>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</si>
  <si>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</si>
  <si>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</si>
  <si>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</si>
  <si>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</si>
  <si>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</si>
  <si>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</si>
  <si>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</si>
  <si>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</si>
  <si>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</si>
  <si>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</si>
  <si>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</si>
  <si>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</si>
  <si>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</si>
  <si>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</si>
  <si>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</si>
  <si>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</si>
  <si>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</si>
  <si>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</si>
  <si>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</si>
  <si>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</si>
  <si>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</si>
  <si>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</si>
  <si>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</si>
  <si>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</si>
  <si>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</si>
  <si>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</si>
  <si>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</si>
  <si>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</si>
  <si>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</si>
  <si>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</si>
  <si>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</si>
  <si>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</si>
  <si>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</si>
  <si>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</si>
  <si>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</si>
  <si>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</si>
  <si>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</si>
  <si>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</si>
  <si>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</si>
  <si>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</si>
  <si>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</si>
  <si>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</si>
  <si>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</si>
  <si>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</si>
  <si>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</si>
  <si>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</si>
  <si>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</si>
  <si>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</si>
  <si>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</si>
  <si>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</si>
  <si>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</si>
  <si>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</si>
  <si>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</si>
  <si>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</si>
  <si>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</si>
  <si>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</si>
  <si>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</si>
  <si>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</si>
  <si>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</si>
  <si>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</si>
  <si>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</si>
  <si>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</si>
  <si>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</si>
  <si>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</si>
  <si>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</si>
  <si>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</si>
  <si>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</si>
  <si>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</si>
  <si>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</si>
  <si>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</si>
  <si>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</si>
  <si>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</si>
  <si>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</si>
  <si>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</si>
  <si>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</si>
  <si>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</si>
  <si>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</si>
  <si>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</si>
  <si>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</si>
  <si>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</si>
  <si>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</si>
  <si>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</si>
  <si>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</si>
  <si>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</si>
  <si>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</si>
  <si>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</si>
  <si>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</si>
  <si>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</si>
  <si>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</si>
  <si>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</si>
  <si>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</si>
  <si>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</si>
  <si>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</si>
  <si>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</si>
  <si>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</si>
  <si>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</si>
  <si>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</si>
  <si>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</si>
  <si>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</si>
  <si>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</si>
  <si>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</si>
  <si>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</si>
  <si>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</si>
  <si>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</si>
  <si>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</si>
  <si>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</si>
  <si>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</si>
  <si>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</si>
  <si>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</si>
  <si>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</si>
  <si>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</si>
  <si>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</si>
  <si>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</si>
  <si>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</si>
  <si>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</si>
  <si>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</si>
  <si>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</si>
  <si>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</si>
  <si>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</si>
  <si>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</si>
  <si>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</si>
  <si>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</si>
  <si>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</si>
  <si>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</si>
  <si>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</si>
  <si>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</si>
  <si>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</si>
  <si>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</si>
  <si>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</si>
  <si>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</si>
  <si>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</si>
  <si>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</si>
  <si>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</si>
  <si>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</si>
  <si>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</si>
  <si>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</si>
  <si>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</si>
  <si>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</si>
  <si>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</si>
  <si>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</si>
  <si>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</si>
  <si>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</si>
  <si>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</si>
  <si>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</si>
  <si>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</si>
  <si>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</si>
  <si>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</si>
  <si>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</si>
  <si>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</si>
  <si>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</si>
  <si>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</si>
  <si>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</si>
  <si>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</si>
  <si>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</si>
  <si>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</si>
  <si>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</si>
  <si>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</si>
  <si>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</si>
  <si>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</si>
  <si>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</si>
  <si>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</si>
  <si>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</si>
  <si>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</si>
  <si>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</si>
  <si>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</si>
  <si>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</si>
  <si>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</si>
  <si>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</si>
  <si>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</si>
  <si>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</si>
  <si>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</si>
  <si>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</si>
  <si>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</si>
  <si>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</si>
  <si>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</si>
  <si>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</si>
  <si>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</si>
  <si>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</si>
  <si>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</si>
  <si>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</si>
  <si>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</si>
  <si>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</si>
  <si>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</si>
  <si>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</si>
  <si>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</si>
  <si>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</si>
  <si>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</si>
  <si>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</si>
  <si>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</si>
  <si>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</si>
  <si>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</si>
  <si>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</si>
  <si>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</si>
  <si>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</si>
  <si>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</si>
  <si>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</si>
  <si>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</si>
  <si>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</si>
  <si>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</si>
  <si>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</si>
  <si>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</si>
  <si>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</si>
  <si>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</si>
  <si>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</si>
  <si>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</si>
  <si>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</si>
  <si>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</si>
  <si>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</si>
  <si>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</si>
  <si>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</si>
  <si>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</si>
  <si>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</si>
  <si>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</si>
  <si>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</si>
  <si>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</si>
  <si>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</si>
  <si>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</si>
  <si>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</si>
  <si>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</si>
  <si>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</si>
  <si>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</si>
  <si>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</si>
  <si>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</si>
  <si>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</si>
  <si>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</si>
  <si>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</si>
  <si>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</si>
  <si>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</si>
  <si>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</si>
  <si>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</si>
  <si>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</si>
  <si>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</si>
  <si>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</si>
  <si>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</si>
  <si>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</si>
  <si>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</si>
  <si>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</si>
  <si>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</si>
  <si>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</si>
  <si>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</si>
  <si>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</si>
  <si>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</si>
  <si>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</si>
  <si>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</si>
  <si>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</si>
  <si>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</si>
  <si>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</si>
  <si>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</si>
  <si>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</si>
  <si>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</si>
  <si>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</si>
  <si>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</si>
  <si>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</si>
  <si>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</si>
  <si>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</si>
  <si>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</si>
  <si>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</si>
  <si>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</si>
  <si>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</si>
  <si>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</si>
  <si>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</si>
  <si>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</si>
  <si>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</si>
  <si>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</si>
  <si>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</si>
  <si>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</si>
  <si>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</si>
  <si>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</si>
  <si>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</si>
  <si>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</si>
  <si>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</si>
  <si>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</si>
  <si>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</si>
  <si>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</si>
  <si>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</si>
  <si>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</si>
  <si>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</si>
  <si>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</si>
  <si>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</si>
  <si>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</si>
  <si>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</si>
  <si>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</si>
  <si>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</si>
  <si>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</si>
  <si>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</si>
  <si>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</si>
  <si>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</si>
  <si>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</si>
  <si>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</si>
  <si>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</si>
  <si>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</si>
  <si>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</si>
  <si>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</si>
  <si>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</si>
  <si>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</si>
  <si>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</si>
  <si>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</si>
  <si>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</si>
  <si>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</si>
  <si>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</si>
  <si>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</si>
  <si>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</si>
  <si>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</si>
  <si>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</si>
  <si>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</si>
  <si>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</si>
  <si>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</si>
  <si>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</si>
  <si>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</si>
  <si>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</si>
  <si>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</si>
  <si>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</si>
  <si>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</si>
  <si>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</si>
  <si>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</si>
  <si>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</si>
  <si>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</si>
  <si>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</si>
  <si>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</si>
  <si>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</si>
  <si>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</si>
  <si>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</si>
  <si>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</si>
  <si>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</si>
  <si>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</si>
  <si>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</si>
  <si>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</si>
  <si>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</si>
  <si>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</si>
  <si>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</si>
  <si>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</si>
  <si>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</si>
  <si>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</si>
  <si>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</si>
  <si>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</si>
  <si>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</si>
  <si>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</si>
  <si>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</si>
  <si>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</si>
  <si>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</si>
  <si>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</si>
  <si>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</si>
  <si>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</si>
  <si>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</si>
  <si>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</si>
  <si>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</si>
  <si>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</si>
  <si>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</si>
  <si>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</si>
  <si>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</si>
  <si>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</si>
  <si>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</si>
  <si>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</si>
  <si>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</si>
  <si>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</si>
  <si>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</si>
  <si>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</si>
  <si>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</si>
  <si>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</si>
  <si>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</si>
  <si>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</si>
  <si>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</si>
  <si>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</si>
  <si>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</si>
  <si>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</si>
  <si>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</si>
  <si>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</si>
  <si>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</si>
  <si>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</si>
  <si>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</si>
  <si>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</si>
  <si>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</si>
  <si>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</si>
  <si>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</si>
  <si>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</si>
  <si>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</si>
  <si>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</si>
  <si>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</si>
  <si>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</si>
  <si>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</si>
  <si>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</si>
  <si>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</si>
  <si>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</si>
  <si>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</si>
  <si>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</si>
  <si>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</si>
  <si>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</si>
  <si>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</si>
  <si>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</si>
  <si>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</si>
  <si>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</si>
  <si>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</si>
  <si>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</si>
  <si>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</si>
  <si>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</si>
  <si>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</si>
  <si>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</si>
  <si>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</si>
  <si>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</si>
  <si>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</si>
  <si>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</si>
  <si>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</si>
  <si>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</si>
  <si>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</si>
  <si>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</si>
  <si>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</si>
  <si>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</si>
  <si>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</si>
  <si>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</si>
  <si>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</si>
  <si>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</si>
  <si>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</si>
  <si>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</si>
  <si>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</si>
  <si>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</si>
  <si>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</si>
  <si>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</si>
  <si>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</si>
  <si>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</si>
  <si>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</si>
  <si>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</si>
  <si>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</si>
  <si>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</si>
  <si>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</si>
  <si>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</si>
  <si>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</si>
  <si>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</si>
  <si>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</si>
  <si>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</si>
  <si>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</si>
  <si>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</si>
  <si>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</si>
  <si>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</si>
  <si>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</si>
  <si>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</si>
  <si>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</si>
  <si>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</si>
  <si>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</si>
  <si>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</si>
  <si>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</si>
  <si>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</si>
  <si>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</si>
  <si>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</si>
  <si>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</si>
  <si>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</si>
  <si>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</si>
  <si>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</si>
  <si>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</si>
  <si>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</si>
  <si>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</si>
  <si>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</si>
  <si>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</si>
  <si>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</si>
  <si>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</si>
  <si>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</si>
  <si>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</si>
  <si>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</si>
  <si>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</si>
  <si>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</si>
  <si>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</si>
  <si>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</si>
  <si>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</si>
  <si>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</si>
  <si>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</si>
  <si>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</si>
  <si>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</si>
  <si>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</si>
  <si>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</si>
  <si>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</si>
  <si>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</si>
  <si>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</si>
  <si>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</si>
  <si>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</si>
  <si>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</si>
  <si>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</si>
  <si>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</si>
  <si>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</si>
  <si>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</si>
  <si>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</si>
  <si>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</si>
  <si>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</si>
  <si>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</si>
  <si>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</si>
  <si>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</si>
  <si>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</si>
  <si>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</si>
  <si>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</si>
  <si>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</si>
  <si>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</si>
  <si>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</si>
  <si>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</si>
  <si>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</si>
  <si>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</si>
  <si>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</si>
  <si>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</si>
  <si>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</si>
  <si>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</si>
  <si>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</si>
  <si>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</si>
  <si>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</si>
  <si>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</si>
  <si>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</si>
  <si>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</si>
  <si>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</si>
  <si>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</si>
  <si>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</si>
  <si>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</si>
  <si>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</si>
  <si>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</si>
  <si>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</si>
  <si>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</si>
  <si>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</si>
  <si>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</si>
  <si>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</si>
  <si>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</si>
  <si>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</si>
  <si>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</si>
  <si>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</si>
  <si>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</si>
  <si>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</si>
  <si>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</si>
  <si>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</si>
  <si>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</si>
  <si>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</si>
  <si>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</si>
  <si>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</si>
  <si>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</si>
  <si>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</si>
  <si>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</si>
  <si>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</si>
  <si>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</si>
  <si>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</si>
  <si>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</si>
  <si>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</si>
  <si>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</si>
  <si>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</si>
  <si>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</si>
  <si>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</si>
  <si>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</si>
  <si>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</si>
  <si>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</si>
  <si>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</si>
  <si>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</si>
  <si>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</si>
  <si>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</si>
  <si>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</si>
  <si>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</si>
  <si>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</si>
  <si>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</si>
  <si>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</si>
  <si>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</si>
  <si>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</si>
  <si>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</si>
  <si>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</si>
  <si>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</si>
  <si>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</si>
  <si>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</si>
  <si>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</si>
  <si>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</si>
  <si>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</si>
  <si>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</si>
  <si>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</si>
  <si>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</si>
  <si>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</si>
  <si>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</si>
  <si>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</si>
  <si>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</si>
  <si>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</si>
  <si>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</si>
  <si>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</si>
  <si>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</si>
  <si>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</si>
  <si>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</si>
  <si>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</si>
  <si>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</si>
  <si>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</si>
  <si>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</si>
  <si>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</si>
  <si>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</si>
  <si>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</si>
  <si>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</si>
  <si>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</si>
  <si>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</si>
  <si>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</si>
  <si>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</si>
  <si>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</si>
  <si>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</si>
  <si>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</si>
  <si>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</si>
  <si>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</si>
  <si>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</si>
  <si>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</si>
  <si>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</si>
  <si>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</si>
  <si>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</si>
  <si>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</si>
  <si>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</si>
  <si>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</si>
  <si>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</si>
  <si>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</si>
  <si>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</si>
  <si>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</si>
  <si>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</si>
  <si>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</si>
  <si>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</si>
  <si>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</si>
  <si>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</si>
  <si>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</si>
  <si>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</si>
  <si>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</si>
  <si>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</si>
  <si>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</si>
  <si>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</si>
  <si>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</si>
  <si>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</si>
  <si>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</si>
  <si>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</si>
  <si>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</si>
  <si>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</si>
  <si>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</si>
  <si>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</si>
  <si>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</si>
  <si>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</si>
  <si>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</si>
  <si>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</si>
  <si>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</si>
  <si>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</si>
  <si>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</si>
  <si>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</si>
  <si>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</si>
  <si>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</si>
  <si>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</si>
  <si>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</si>
  <si>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</si>
  <si>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</si>
  <si>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</si>
  <si>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</si>
  <si>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</si>
  <si>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</si>
  <si>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</si>
  <si>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</si>
  <si>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</si>
  <si>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</si>
  <si>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</si>
  <si>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</si>
  <si>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</si>
  <si>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</si>
  <si>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</si>
  <si>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</si>
  <si>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</si>
  <si>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</si>
  <si>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</si>
  <si>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</si>
  <si>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</si>
  <si>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</si>
  <si>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</si>
  <si>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</si>
  <si>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</si>
  <si>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</si>
  <si>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</si>
  <si>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</si>
  <si>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</si>
  <si>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</si>
  <si>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</si>
  <si>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</si>
  <si>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</si>
  <si>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</si>
  <si>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</si>
  <si>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</si>
  <si>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</si>
  <si>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</si>
  <si>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</si>
  <si>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</si>
  <si>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</si>
  <si>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</si>
  <si>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</si>
  <si>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</si>
  <si>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</si>
  <si>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</si>
  <si>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</si>
  <si>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</si>
  <si>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</si>
  <si>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</si>
  <si>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</si>
  <si>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</si>
  <si>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</si>
  <si>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</si>
  <si>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</si>
  <si>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</si>
  <si>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</si>
  <si>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</si>
  <si>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</si>
  <si>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</si>
  <si>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</si>
  <si>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</si>
  <si>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</si>
  <si>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</si>
  <si>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</si>
  <si>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</si>
  <si>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</si>
  <si>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</si>
  <si>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</si>
  <si>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</si>
  <si>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</si>
  <si>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</si>
  <si>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</si>
  <si>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</si>
  <si>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</si>
  <si>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</si>
  <si>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</si>
  <si>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</si>
  <si>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</si>
  <si>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</si>
  <si>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</si>
  <si>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</si>
  <si>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</si>
  <si>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</si>
  <si>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</si>
  <si>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</si>
  <si>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</si>
  <si>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</si>
  <si>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</si>
  <si>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</si>
  <si>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</si>
  <si>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</si>
  <si>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</si>
  <si>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</si>
  <si>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</si>
  <si>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</si>
  <si>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</si>
  <si>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</si>
  <si>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</si>
  <si>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</si>
  <si>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</si>
  <si>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</si>
  <si>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</si>
  <si>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</si>
  <si>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</si>
  <si>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</si>
  <si>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</si>
  <si>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</si>
  <si>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</si>
  <si>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</si>
  <si>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</si>
  <si>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</si>
  <si>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</si>
  <si>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</si>
  <si>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</si>
  <si>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</si>
  <si>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</si>
  <si>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</si>
  <si>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</si>
  <si>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</si>
  <si>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</si>
  <si>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</si>
  <si>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</si>
  <si>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</si>
  <si>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</si>
  <si>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</si>
  <si>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</si>
  <si>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</si>
  <si>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</si>
  <si>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</si>
  <si>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</si>
  <si>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</si>
  <si>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</si>
  <si>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</si>
  <si>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</si>
  <si>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</si>
  <si>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</si>
  <si>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</si>
  <si>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</si>
  <si>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</si>
  <si>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</si>
  <si>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</si>
  <si>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</si>
  <si>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</si>
  <si>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</si>
  <si>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</si>
  <si>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</si>
  <si>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</si>
  <si>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</si>
  <si>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</si>
  <si>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</si>
  <si>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</si>
  <si>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</si>
  <si>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</si>
  <si>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</si>
  <si>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</si>
  <si>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</si>
  <si>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</si>
  <si>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</si>
  <si>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</si>
  <si>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</si>
  <si>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</si>
  <si>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</si>
  <si>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</si>
  <si>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</si>
  <si>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</si>
  <si>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</si>
  <si>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</si>
  <si>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</si>
  <si>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</si>
  <si>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</si>
  <si>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</si>
  <si>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</si>
  <si>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</si>
  <si>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</si>
  <si>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</si>
  <si>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</si>
  <si>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</si>
  <si>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</si>
  <si>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</si>
  <si>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</si>
  <si>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</si>
  <si>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</si>
  <si>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</si>
  <si>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</si>
  <si>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</si>
  <si>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</si>
  <si>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</si>
  <si>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</si>
  <si>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</si>
  <si>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</si>
  <si>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</si>
  <si>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</si>
  <si>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</si>
  <si>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</si>
  <si>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</si>
  <si>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</si>
  <si>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</si>
  <si>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</si>
  <si>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</si>
  <si>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</si>
  <si>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</si>
  <si>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</si>
  <si>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</si>
  <si>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</si>
  <si>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</si>
  <si>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</si>
  <si>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</si>
  <si>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</si>
  <si>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</si>
  <si>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</si>
  <si>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</si>
  <si>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</si>
  <si>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</si>
  <si>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</si>
  <si>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</si>
  <si>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</si>
  <si>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</si>
  <si>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</si>
  <si>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</si>
  <si>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</si>
  <si>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</si>
  <si>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</si>
  <si>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</si>
  <si>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</si>
  <si>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</si>
  <si>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</si>
  <si>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</si>
  <si>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</si>
  <si>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</si>
  <si>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</si>
  <si>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</si>
  <si>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</si>
  <si>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</si>
  <si>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</si>
  <si>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</si>
  <si>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</si>
  <si>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</si>
  <si>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</si>
  <si>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</si>
  <si>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</si>
  <si>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</si>
  <si>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</si>
  <si>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</si>
  <si>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</si>
  <si>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</si>
  <si>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</si>
  <si>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</si>
  <si>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</si>
  <si>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</si>
  <si>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</si>
  <si>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</si>
  <si>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</si>
  <si>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</si>
  <si>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</si>
  <si>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</si>
  <si>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</si>
  <si>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</si>
  <si>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</si>
  <si>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</si>
  <si>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</si>
  <si>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</si>
  <si>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</si>
  <si>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</si>
  <si>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</si>
  <si>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</si>
  <si>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</si>
  <si>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</si>
  <si>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</si>
  <si>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</si>
  <si>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</si>
  <si>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</si>
  <si>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</si>
  <si>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</si>
  <si>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</si>
  <si>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</si>
  <si>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</si>
  <si>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</si>
  <si>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</si>
  <si>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</si>
  <si>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</si>
  <si>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</si>
  <si>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</si>
  <si>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</si>
  <si>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</si>
  <si>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</si>
  <si>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</si>
  <si>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</si>
  <si>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</si>
  <si>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</si>
  <si>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</si>
  <si>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</si>
  <si>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</si>
  <si>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</si>
  <si>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</si>
  <si>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</si>
  <si>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</si>
  <si>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</si>
  <si>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</si>
  <si>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</si>
  <si>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</si>
  <si>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</si>
  <si>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</si>
  <si>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</si>
  <si>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</si>
  <si>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</si>
  <si>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</si>
  <si>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</si>
  <si>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</si>
  <si>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</si>
  <si>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</si>
  <si>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</si>
  <si>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</si>
  <si>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</si>
  <si>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</si>
  <si>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</si>
  <si>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</si>
  <si>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</si>
  <si>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</si>
  <si>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</si>
  <si>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</si>
  <si>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</si>
  <si>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</si>
  <si>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</si>
  <si>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</si>
  <si>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</si>
  <si>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</si>
  <si>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</si>
  <si>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</si>
  <si>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</si>
  <si>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</si>
  <si>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</si>
  <si>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</si>
  <si>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</si>
  <si>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</si>
  <si>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</si>
  <si>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</si>
  <si>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</si>
  <si>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</si>
  <si>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</si>
  <si>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</si>
  <si>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</si>
  <si>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</si>
  <si>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</si>
  <si>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</si>
  <si>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</si>
  <si>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</si>
  <si>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</si>
  <si>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</si>
  <si>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</si>
  <si>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</si>
  <si>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</si>
  <si>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</si>
  <si>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</si>
  <si>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</si>
  <si>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</si>
  <si>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</si>
  <si>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</si>
  <si>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</si>
  <si>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</si>
  <si>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</si>
  <si>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</si>
  <si>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</si>
  <si>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</si>
  <si>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</si>
  <si>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</si>
  <si>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</si>
  <si>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</si>
  <si>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</si>
  <si>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</si>
  <si>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</si>
  <si>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</si>
  <si>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</si>
  <si>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</si>
  <si>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</si>
  <si>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</si>
  <si>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</si>
  <si>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</si>
  <si>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</si>
  <si>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</si>
  <si>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</si>
  <si>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</si>
  <si>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</si>
  <si>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</si>
  <si>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</si>
  <si>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</si>
  <si>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</si>
  <si>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</si>
  <si>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</si>
  <si>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</si>
  <si>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</si>
  <si>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</si>
  <si>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</si>
  <si>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</si>
  <si>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</si>
  <si>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</si>
  <si>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</si>
  <si>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</si>
  <si>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</si>
  <si>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</si>
  <si>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</si>
  <si>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</si>
  <si>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</si>
  <si>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</si>
  <si>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</si>
  <si>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</si>
  <si>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</si>
  <si>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</si>
  <si>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</si>
  <si>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</si>
  <si>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</si>
  <si>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</si>
  <si>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</si>
  <si>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</si>
  <si>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</si>
  <si>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</si>
  <si>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</si>
  <si>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</si>
  <si>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</si>
  <si>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</si>
  <si>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</si>
  <si>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</si>
  <si>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</si>
  <si>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</si>
  <si>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</si>
  <si>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</si>
  <si>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</si>
  <si>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</si>
  <si>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</si>
  <si>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</si>
  <si>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</si>
  <si>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</si>
  <si>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</si>
  <si>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</si>
  <si>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</si>
  <si>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</si>
  <si>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</si>
  <si>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</si>
  <si>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</si>
  <si>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</si>
  <si>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</si>
  <si>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</si>
  <si>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</si>
  <si>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</si>
  <si>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</si>
  <si>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</si>
  <si>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</si>
  <si>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</si>
  <si>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</si>
  <si>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</si>
  <si>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</si>
  <si>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</si>
  <si>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</si>
  <si>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</si>
  <si>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</si>
  <si>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</si>
  <si>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</si>
  <si>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</si>
  <si>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</si>
  <si>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</si>
  <si>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</si>
  <si>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</si>
  <si>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</si>
  <si>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</si>
  <si>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</si>
  <si>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</si>
  <si>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</si>
  <si>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</si>
  <si>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</si>
  <si>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</si>
  <si>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</si>
  <si>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</si>
  <si>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</si>
  <si>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</si>
  <si>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</si>
  <si>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</si>
  <si>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</si>
  <si>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</si>
  <si>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</si>
  <si>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</si>
  <si>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</si>
  <si>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</si>
  <si>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</si>
  <si>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</si>
  <si>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</si>
  <si>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</si>
  <si>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</si>
  <si>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</si>
  <si>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</si>
  <si>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</si>
  <si>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</si>
  <si>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</si>
  <si>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</si>
  <si>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</si>
  <si>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</si>
  <si>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</si>
  <si>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</si>
  <si>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</si>
  <si>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</si>
  <si>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</si>
  <si>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</si>
  <si>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</si>
  <si>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</si>
  <si>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</si>
  <si>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</si>
  <si>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</si>
  <si>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</si>
  <si>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</si>
  <si>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</si>
  <si>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</si>
  <si>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</si>
  <si>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</si>
  <si>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</si>
  <si>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</si>
  <si>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</si>
  <si>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</si>
  <si>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</si>
  <si>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</si>
  <si>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</si>
  <si>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</si>
  <si>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</si>
  <si>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</si>
  <si>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</si>
  <si>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</si>
  <si>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</si>
  <si>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</si>
  <si>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</si>
  <si>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</si>
  <si>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</si>
  <si>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</si>
  <si>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</si>
  <si>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</si>
  <si>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</si>
  <si>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</si>
  <si>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</si>
  <si>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</si>
  <si>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</si>
  <si>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</si>
  <si>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</si>
  <si>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</si>
  <si>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</si>
  <si>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</si>
  <si>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</si>
  <si>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</si>
  <si>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</si>
  <si>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</si>
  <si>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</si>
  <si>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</si>
  <si>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</si>
  <si>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</si>
  <si>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</si>
  <si>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</si>
  <si>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</si>
  <si>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</si>
  <si>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</si>
  <si>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</si>
  <si>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</si>
  <si>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</si>
  <si>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</si>
  <si>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</si>
  <si>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</si>
  <si>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</si>
  <si>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</si>
  <si>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</si>
  <si>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</si>
  <si>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</si>
  <si>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</si>
  <si>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</si>
  <si>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</si>
  <si>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</si>
  <si>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</si>
  <si>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</si>
  <si>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</si>
  <si>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</si>
  <si>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</si>
  <si>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</si>
  <si>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</si>
  <si>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</si>
  <si>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</si>
  <si>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</si>
  <si>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</si>
  <si>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</si>
  <si>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</si>
  <si>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</si>
  <si>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</si>
  <si>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</si>
  <si>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</si>
  <si>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</si>
  <si>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</si>
  <si>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</si>
  <si>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</si>
  <si>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</si>
  <si>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</si>
  <si>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</si>
  <si>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</si>
  <si>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</si>
  <si>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</si>
  <si>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</si>
  <si>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</si>
  <si>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</si>
  <si>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</si>
  <si>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</si>
  <si>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</si>
  <si>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</si>
  <si>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</si>
  <si>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</si>
  <si>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</si>
  <si>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</si>
  <si>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</si>
  <si>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</si>
  <si>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</si>
  <si>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</si>
  <si>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</si>
  <si>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</si>
  <si>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</si>
  <si>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</si>
  <si>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</si>
  <si>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</si>
  <si>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</si>
  <si>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</si>
  <si>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</si>
  <si>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</si>
  <si>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</si>
  <si>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</si>
  <si>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</si>
  <si>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</si>
  <si>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</si>
  <si>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</si>
  <si>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</si>
  <si>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</si>
  <si>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</si>
  <si>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</si>
  <si>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</si>
  <si>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</si>
  <si>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</si>
  <si>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</si>
  <si>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</si>
  <si>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</si>
  <si>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</si>
  <si>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</si>
  <si>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</si>
  <si>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</si>
  <si>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</si>
  <si>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</si>
  <si>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</si>
  <si>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</si>
  <si>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</si>
  <si>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</si>
  <si>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</si>
  <si>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</si>
  <si>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</si>
  <si>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</si>
  <si>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</si>
  <si>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</si>
  <si>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</si>
  <si>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</si>
  <si>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</si>
  <si>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</si>
  <si>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</si>
  <si>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</si>
  <si>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</si>
  <si>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</si>
  <si>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</si>
  <si>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</si>
  <si>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</si>
  <si>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</si>
  <si>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</si>
  <si>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</si>
  <si>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</si>
  <si>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</si>
  <si>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</si>
  <si>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</si>
  <si>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</si>
  <si>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</si>
  <si>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</si>
  <si>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</si>
  <si>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</si>
  <si>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</si>
  <si>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</si>
  <si>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</si>
  <si>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</si>
  <si>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</si>
  <si>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</si>
  <si>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</si>
  <si>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</si>
  <si>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</si>
  <si>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</si>
  <si>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</si>
  <si>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</si>
  <si>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</si>
  <si>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</si>
  <si>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</si>
  <si>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</si>
  <si>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</si>
  <si>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</si>
  <si>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</si>
  <si>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</si>
  <si>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</si>
  <si>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</si>
  <si>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</si>
  <si>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</si>
  <si>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</si>
  <si>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</si>
  <si>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</si>
  <si>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</si>
  <si>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</si>
  <si>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</si>
  <si>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</si>
  <si>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</si>
  <si>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</si>
  <si>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</si>
  <si>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</si>
  <si>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</si>
  <si>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</si>
  <si>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</si>
  <si>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</si>
  <si>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</si>
  <si>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</si>
  <si>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</si>
  <si>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</si>
  <si>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</si>
  <si>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</si>
  <si>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</si>
  <si>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</si>
  <si>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</si>
  <si>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</si>
  <si>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</si>
  <si>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</si>
  <si>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</si>
  <si>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</si>
  <si>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</si>
  <si>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</si>
  <si>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</si>
  <si>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</si>
  <si>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</si>
  <si>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</si>
  <si>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</si>
  <si>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</si>
  <si>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</si>
  <si>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</si>
  <si>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</si>
  <si>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</si>
  <si>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</si>
  <si>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</si>
  <si>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</si>
  <si>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</si>
  <si>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</si>
  <si>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</si>
  <si>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</si>
  <si>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</si>
  <si>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</si>
  <si>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</si>
  <si>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</si>
  <si>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</si>
  <si>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</si>
  <si>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</si>
  <si>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</si>
  <si>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</si>
  <si>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</si>
  <si>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</si>
  <si>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</si>
  <si>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</si>
  <si>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</si>
  <si>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</si>
  <si>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</si>
  <si>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</si>
  <si>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</si>
  <si>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</si>
  <si>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</si>
  <si>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</si>
  <si>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</si>
  <si>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</si>
  <si>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</si>
  <si>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</si>
  <si>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</si>
  <si>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</si>
  <si>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</si>
  <si>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</si>
  <si>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</si>
  <si>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</si>
  <si>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</si>
  <si>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</si>
  <si>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</si>
  <si>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</si>
  <si>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</si>
  <si>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</si>
  <si>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</si>
  <si>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</si>
  <si>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</si>
  <si>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</si>
  <si>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</si>
  <si>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</si>
  <si>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</si>
  <si>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</si>
  <si>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</si>
  <si>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</si>
  <si>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</si>
  <si>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</si>
  <si>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</si>
  <si>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</si>
  <si>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</si>
  <si>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</si>
  <si>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</si>
  <si>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</si>
  <si>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</si>
  <si>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</si>
  <si>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</si>
  <si>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</si>
  <si>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</si>
  <si>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</si>
  <si>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</si>
  <si>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</si>
  <si>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</si>
  <si>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</si>
  <si>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</si>
  <si>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</si>
  <si>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</si>
  <si>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</si>
  <si>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</si>
  <si>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</si>
  <si>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</si>
  <si>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</si>
  <si>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</si>
  <si>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</si>
  <si>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</si>
  <si>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</si>
  <si>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</si>
  <si>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</si>
  <si>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</si>
  <si>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</si>
  <si>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</si>
  <si>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</si>
  <si>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</si>
  <si>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</si>
  <si>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</si>
  <si>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</si>
  <si>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</si>
  <si>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</si>
  <si>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</si>
  <si>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</si>
  <si>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</si>
  <si>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</si>
  <si>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</si>
  <si>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</si>
  <si>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</si>
  <si>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</si>
  <si>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</si>
  <si>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</si>
  <si>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</si>
  <si>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</si>
  <si>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</si>
  <si>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</si>
  <si>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</si>
  <si>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</si>
  <si>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</si>
  <si>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</si>
  <si>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</si>
  <si>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</si>
  <si>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</si>
  <si>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</si>
  <si>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</si>
  <si>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</si>
  <si>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</si>
  <si>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</si>
  <si>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</si>
  <si>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</si>
  <si>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</si>
  <si>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</si>
  <si>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</si>
  <si>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</si>
  <si>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</si>
  <si>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</si>
  <si>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</si>
  <si>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</si>
  <si>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</si>
  <si>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</si>
  <si>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</si>
  <si>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</si>
  <si>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</si>
  <si>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</si>
  <si>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</si>
  <si>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</si>
  <si>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</si>
  <si>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</si>
  <si>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</si>
  <si>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</si>
  <si>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</si>
  <si>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</si>
  <si>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</si>
  <si>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</si>
  <si>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</si>
  <si>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</si>
  <si>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</si>
  <si>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</si>
  <si>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</si>
  <si>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</si>
  <si>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</si>
  <si>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</si>
  <si>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</si>
  <si>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</si>
  <si>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</si>
  <si>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</si>
  <si>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</si>
  <si>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</si>
  <si>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</si>
  <si>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</si>
  <si>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</si>
  <si>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</si>
  <si>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</si>
  <si>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</si>
  <si>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</si>
  <si>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</si>
  <si>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</si>
  <si>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</si>
  <si>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</si>
  <si>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</si>
  <si>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</si>
  <si>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</si>
  <si>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</si>
  <si>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</si>
  <si>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</si>
  <si>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</si>
  <si>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</si>
  <si>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</si>
  <si>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</si>
  <si>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</si>
  <si>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</si>
  <si>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</si>
  <si>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</si>
  <si>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</si>
  <si>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</si>
  <si>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</si>
  <si>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</si>
  <si>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</si>
  <si>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</si>
  <si>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</si>
  <si>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</si>
  <si>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</si>
  <si>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</si>
  <si>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</si>
  <si>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</si>
  <si>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</si>
  <si>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</si>
  <si>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</si>
  <si>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</si>
  <si>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</si>
  <si>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</si>
  <si>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</si>
  <si>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</si>
  <si>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</si>
  <si>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</si>
  <si>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</si>
  <si>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</si>
  <si>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</si>
  <si>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</si>
  <si>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</si>
  <si>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</si>
  <si>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</si>
  <si>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</si>
  <si>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</si>
  <si>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</si>
  <si>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</si>
  <si>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</si>
  <si>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</si>
  <si>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</si>
  <si>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</si>
  <si>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</si>
  <si>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</si>
  <si>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</si>
  <si>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</si>
  <si>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</si>
  <si>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</si>
  <si>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</si>
  <si>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</si>
  <si>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</si>
  <si>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</si>
  <si>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</si>
  <si>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</si>
  <si>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</si>
  <si>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</si>
  <si>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</si>
  <si>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</si>
  <si>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</si>
  <si>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</si>
  <si>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</si>
  <si>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</si>
  <si>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</si>
  <si>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</si>
  <si>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</si>
  <si>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</si>
  <si>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</si>
  <si>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</si>
  <si>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</si>
  <si>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</si>
  <si>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</si>
  <si>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</si>
  <si>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</si>
  <si>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</si>
  <si>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</si>
  <si>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</si>
  <si>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</si>
  <si>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</si>
  <si>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</si>
  <si>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</si>
  <si>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</si>
  <si>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</si>
  <si>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</si>
  <si>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</si>
  <si>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</si>
  <si>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</si>
  <si>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</si>
  <si>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</si>
  <si>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</si>
  <si>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</si>
  <si>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</si>
  <si>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</si>
  <si>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</si>
  <si>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</si>
  <si>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</si>
  <si>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</si>
  <si>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</si>
  <si>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</si>
  <si>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</si>
  <si>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</si>
  <si>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</si>
  <si>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</si>
  <si>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</si>
  <si>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</si>
  <si>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</si>
  <si>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</si>
  <si>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</si>
  <si>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</si>
  <si>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</si>
  <si>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</si>
  <si>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</si>
  <si>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</si>
  <si>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</si>
  <si>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</si>
  <si>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</si>
  <si>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</si>
  <si>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</si>
  <si>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</si>
  <si>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</si>
  <si>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</si>
  <si>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</si>
  <si>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</si>
  <si>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</si>
  <si>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</si>
  <si>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</si>
  <si>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</si>
  <si>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</si>
  <si>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</si>
  <si>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</si>
  <si>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</si>
  <si>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</si>
  <si>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</si>
  <si>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</si>
  <si>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</si>
  <si>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</si>
  <si>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</si>
  <si>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</si>
  <si>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</si>
  <si>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</si>
  <si>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</si>
  <si>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</si>
  <si>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</si>
  <si>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</si>
  <si>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</si>
  <si>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</si>
  <si>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</si>
  <si>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</si>
  <si>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</si>
  <si>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</si>
  <si>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</si>
  <si>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</si>
  <si>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</si>
  <si>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</si>
  <si>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</si>
  <si>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</si>
  <si>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</si>
  <si>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</si>
  <si>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</si>
  <si>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</si>
  <si>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</si>
  <si>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</si>
  <si>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</si>
  <si>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</si>
  <si>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</si>
  <si>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</si>
  <si>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</si>
  <si>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</si>
  <si>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</si>
  <si>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</si>
  <si>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</si>
  <si>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</si>
  <si>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</si>
  <si>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</si>
  <si>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</si>
  <si>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</si>
  <si>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</si>
  <si>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</si>
  <si>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</si>
  <si>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</si>
  <si>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</si>
  <si>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</si>
  <si>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</si>
  <si>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</si>
  <si>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</si>
  <si>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</si>
  <si>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</si>
  <si>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</si>
  <si>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</si>
  <si>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</si>
  <si>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</si>
  <si>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</si>
  <si>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</si>
  <si>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</si>
  <si>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</si>
  <si>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</si>
  <si>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</si>
  <si>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</si>
  <si>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</si>
  <si>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</si>
  <si>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</si>
  <si>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</si>
  <si>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</si>
  <si>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</si>
  <si>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</si>
  <si>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</si>
  <si>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</si>
  <si>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</si>
  <si>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</si>
  <si>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</si>
  <si>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</si>
  <si>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</si>
  <si>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</si>
  <si>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</si>
  <si>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</si>
  <si>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</si>
  <si>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</si>
  <si>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</si>
  <si>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</si>
  <si>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</si>
  <si>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</si>
  <si>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</si>
  <si>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</si>
  <si>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</si>
  <si>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</si>
  <si>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</si>
  <si>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</si>
  <si>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</si>
  <si>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</si>
  <si>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</si>
  <si>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</si>
  <si>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</si>
  <si>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</si>
  <si>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</si>
  <si>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</si>
  <si>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</si>
  <si>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</si>
  <si>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</si>
  <si>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</si>
  <si>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</si>
  <si>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</si>
  <si>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</si>
  <si>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</si>
  <si>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</si>
  <si>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</si>
  <si>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</si>
  <si>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</si>
  <si>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</si>
  <si>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</si>
  <si>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</si>
  <si>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</si>
  <si>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</si>
  <si>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</si>
  <si>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</si>
  <si>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</si>
  <si>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</si>
  <si>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</si>
  <si>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</si>
  <si>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</si>
  <si>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</si>
  <si>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</si>
  <si>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</si>
  <si>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</si>
  <si>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</si>
  <si>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</si>
  <si>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</si>
  <si>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</si>
  <si>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</si>
  <si>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</si>
  <si>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</si>
  <si>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</si>
  <si>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</si>
  <si>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</si>
  <si>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</si>
  <si>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</si>
  <si>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</si>
  <si>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</si>
  <si>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</si>
  <si>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</si>
  <si>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</si>
  <si>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</si>
  <si>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</si>
  <si>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</si>
  <si>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</si>
  <si>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</si>
  <si>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</si>
  <si>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</si>
  <si>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</si>
  <si>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</si>
  <si>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</si>
  <si>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</si>
  <si>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</si>
  <si>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</si>
  <si>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</si>
  <si>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</si>
  <si>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</si>
  <si>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</si>
  <si>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</si>
  <si>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</si>
  <si>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</si>
  <si>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</si>
  <si>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</si>
  <si>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</si>
  <si>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</si>
  <si>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</si>
  <si>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</si>
  <si>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</si>
  <si>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</si>
  <si>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</si>
  <si>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</si>
  <si>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</si>
  <si>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</si>
  <si>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</si>
  <si>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</si>
  <si>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</si>
  <si>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</si>
  <si>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</si>
  <si>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</si>
  <si>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</si>
  <si>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</si>
  <si>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</si>
  <si>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</si>
  <si>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</si>
  <si>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</si>
  <si>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</si>
  <si>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</si>
  <si>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</si>
  <si>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</si>
  <si>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</si>
  <si>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</si>
  <si>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</si>
  <si>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</si>
  <si>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</si>
  <si>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</si>
  <si>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</si>
  <si>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</si>
  <si>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</si>
  <si>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</si>
  <si>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</si>
  <si>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</si>
  <si>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</si>
  <si>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</si>
  <si>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</si>
  <si>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</si>
  <si>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</si>
  <si>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</si>
  <si>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</si>
  <si>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</si>
  <si>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</si>
  <si>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</si>
  <si>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</si>
  <si>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</si>
  <si>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</si>
  <si>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</si>
  <si>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</si>
  <si>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</si>
  <si>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</si>
  <si>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</si>
  <si>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</si>
  <si>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</si>
  <si>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</si>
  <si>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</si>
  <si>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</si>
  <si>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</si>
  <si>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</si>
  <si>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</si>
  <si>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</si>
  <si>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</si>
  <si>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</si>
  <si>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</si>
  <si>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</si>
  <si>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</si>
  <si>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</si>
  <si>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</si>
  <si>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</si>
  <si>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</si>
  <si>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</si>
  <si>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</si>
  <si>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</si>
  <si>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</si>
  <si>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</si>
  <si>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</si>
  <si>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</si>
  <si>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</si>
  <si>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</si>
  <si>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</si>
  <si>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</si>
  <si>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</si>
  <si>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</si>
  <si>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</si>
  <si>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</si>
  <si>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</si>
  <si>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</si>
  <si>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</si>
  <si>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</si>
  <si>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</si>
  <si>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</si>
  <si>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</si>
  <si>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</si>
  <si>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</si>
  <si>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</si>
  <si>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</si>
  <si>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</si>
  <si>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</si>
  <si>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</si>
  <si>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</si>
  <si>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</si>
  <si>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</si>
  <si>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</si>
  <si>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</si>
  <si>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</si>
  <si>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</si>
  <si>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</si>
  <si>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</si>
  <si>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</si>
  <si>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</si>
  <si>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</si>
  <si>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</si>
  <si>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</si>
  <si>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</si>
  <si>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</si>
  <si>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</si>
  <si>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</si>
  <si>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</si>
  <si>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</si>
  <si>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</si>
  <si>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</si>
  <si>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</si>
  <si>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</si>
  <si>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</si>
  <si>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</si>
  <si>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</si>
  <si>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</si>
  <si>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</si>
  <si>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</si>
  <si>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</si>
  <si>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</si>
  <si>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</si>
  <si>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</si>
  <si>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</si>
  <si>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</si>
  <si>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</si>
  <si>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</si>
  <si>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</si>
  <si>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</si>
  <si>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</si>
  <si>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</si>
  <si>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</si>
  <si>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</si>
  <si>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</si>
  <si>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</si>
  <si>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</si>
  <si>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</si>
  <si>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</si>
  <si>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</si>
  <si>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</si>
  <si>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</si>
  <si>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</si>
  <si>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</si>
  <si>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</si>
  <si>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</si>
  <si>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</si>
  <si>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</si>
  <si>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</si>
  <si>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</si>
  <si>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</si>
  <si>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</si>
  <si>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</si>
  <si>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</si>
  <si>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</si>
  <si>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</si>
  <si>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</si>
  <si>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</si>
  <si>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</si>
  <si>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</si>
  <si>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</si>
  <si>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</si>
  <si>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</si>
  <si>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</si>
  <si>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</si>
  <si>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</si>
  <si>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</si>
  <si>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</si>
  <si>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</si>
  <si>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</si>
  <si>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</si>
  <si>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</si>
  <si>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</si>
  <si>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</si>
  <si>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</si>
  <si>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</si>
  <si>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</si>
  <si>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</si>
  <si>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</si>
  <si>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</si>
  <si>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</si>
  <si>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</si>
  <si>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</si>
  <si>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</si>
  <si>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</si>
  <si>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</si>
  <si>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</si>
  <si>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</si>
  <si>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</si>
  <si>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</si>
  <si>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</si>
  <si>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</si>
  <si>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</si>
  <si>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</si>
  <si>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</si>
  <si>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</si>
  <si>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</si>
  <si>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</si>
  <si>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</si>
  <si>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</si>
  <si>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</si>
  <si>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</si>
  <si>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</si>
  <si>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</si>
  <si>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</si>
  <si>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</si>
  <si>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</si>
  <si>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</si>
  <si>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</si>
  <si>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</si>
  <si>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</si>
  <si>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</si>
  <si>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</si>
  <si>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</si>
  <si>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</si>
  <si>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</si>
  <si>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</si>
  <si>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</si>
  <si>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</si>
  <si>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</si>
  <si>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</si>
  <si>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</si>
  <si>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</si>
  <si>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</si>
  <si>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</si>
  <si>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</si>
  <si>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</si>
  <si>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</si>
  <si>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</si>
  <si>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</si>
  <si>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</si>
  <si>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</si>
  <si>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</si>
  <si>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</si>
  <si>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</si>
  <si>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</si>
  <si>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</si>
  <si>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</si>
  <si>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</si>
  <si>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</si>
  <si>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</si>
  <si>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</si>
  <si>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</si>
  <si>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</si>
  <si>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</si>
  <si>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</si>
  <si>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</si>
  <si>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</si>
  <si>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</si>
  <si>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</si>
  <si>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</si>
  <si>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</si>
  <si>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</si>
  <si>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</si>
  <si>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</si>
  <si>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</si>
  <si>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</si>
  <si>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</si>
  <si>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</si>
  <si>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</si>
  <si>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</si>
  <si>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</si>
  <si>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</si>
  <si>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</si>
  <si>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</si>
  <si>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</si>
  <si>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</si>
  <si>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</si>
  <si>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</si>
  <si>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</si>
  <si>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</si>
  <si>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</si>
  <si>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</si>
  <si>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</si>
  <si>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</si>
  <si>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</si>
  <si>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</si>
  <si>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</si>
  <si>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</si>
  <si>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</si>
  <si>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</si>
  <si>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</si>
  <si>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</si>
  <si>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</si>
  <si>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</si>
  <si>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</si>
  <si>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</si>
  <si>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</si>
  <si>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</si>
  <si>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</si>
  <si>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</si>
  <si>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</si>
  <si>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</si>
  <si>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</si>
  <si>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</si>
  <si>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</si>
  <si>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</si>
  <si>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</si>
  <si>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</si>
  <si>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</si>
  <si>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</si>
  <si>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</si>
  <si>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</si>
  <si>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</si>
  <si>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</si>
  <si>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</si>
  <si>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</si>
  <si>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</si>
  <si>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</si>
  <si>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</si>
  <si>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</si>
  <si>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</si>
  <si>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</si>
  <si>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</si>
  <si>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</si>
  <si>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</si>
  <si>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</si>
  <si>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</si>
  <si>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</si>
  <si>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</si>
  <si>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</si>
  <si>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</si>
  <si>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</si>
  <si>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</si>
  <si>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</si>
  <si>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</si>
  <si>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</si>
  <si>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</si>
  <si>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</si>
  <si>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</si>
  <si>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</si>
  <si>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</si>
  <si>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</si>
  <si>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</si>
  <si>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</si>
  <si>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</si>
  <si>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</si>
  <si>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</si>
  <si>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</si>
  <si>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</si>
  <si>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</si>
  <si>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</si>
  <si>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</si>
  <si>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</si>
  <si>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</si>
  <si>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</si>
  <si>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</si>
  <si>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</si>
  <si>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</si>
  <si>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</si>
  <si>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</si>
  <si>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</si>
  <si>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</si>
  <si>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</si>
  <si>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</si>
  <si>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</si>
  <si>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</si>
  <si>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</si>
  <si>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</si>
  <si>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</si>
  <si>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</si>
  <si>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</si>
  <si>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</si>
  <si>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</si>
  <si>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</si>
  <si>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</si>
  <si>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</si>
  <si>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</si>
  <si>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</si>
  <si>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</si>
  <si>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</si>
  <si>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</si>
  <si>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</si>
  <si>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</si>
  <si>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</si>
  <si>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</si>
  <si>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</si>
  <si>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</si>
  <si>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</si>
  <si>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</si>
  <si>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</si>
  <si>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</si>
  <si>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</si>
  <si>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</si>
  <si>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</si>
  <si>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</si>
  <si>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</si>
  <si>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</si>
  <si>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</si>
  <si>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</si>
  <si>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</si>
  <si>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</si>
  <si>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</si>
  <si>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</si>
  <si>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</si>
  <si>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</si>
  <si>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</si>
  <si>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</si>
  <si>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</si>
  <si>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</si>
  <si>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</si>
  <si>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</si>
  <si>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</si>
  <si>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</si>
  <si>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</si>
  <si>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</si>
  <si>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</si>
  <si>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</si>
  <si>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</si>
  <si>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</si>
  <si>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</si>
  <si>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</si>
  <si>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</si>
  <si>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</si>
  <si>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</si>
  <si>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</si>
  <si>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</si>
  <si>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</si>
  <si>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</si>
  <si>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</si>
  <si>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</si>
  <si>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</si>
  <si>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</si>
  <si>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</si>
  <si>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</si>
  <si>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</si>
  <si>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</si>
  <si>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</si>
  <si>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</si>
  <si>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</si>
  <si>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</si>
  <si>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</si>
  <si>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</si>
  <si>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</si>
  <si>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</si>
  <si>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</si>
  <si>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</si>
  <si>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</si>
  <si>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</si>
  <si>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</si>
  <si>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</si>
  <si>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</si>
  <si>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</si>
  <si>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</si>
  <si>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</si>
  <si>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</si>
  <si>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</si>
  <si>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</si>
  <si>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</si>
  <si>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</si>
  <si>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</si>
  <si>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</si>
  <si>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</si>
  <si>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</si>
  <si>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</si>
  <si>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</si>
  <si>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</si>
  <si>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</si>
  <si>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</si>
  <si>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</si>
  <si>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</si>
  <si>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</si>
  <si>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</si>
  <si>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</si>
  <si>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</si>
  <si>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</si>
  <si>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</si>
  <si>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</si>
  <si>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</si>
  <si>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</si>
  <si>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</si>
  <si>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</si>
  <si>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</si>
  <si>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</si>
  <si>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</si>
  <si>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</si>
  <si>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</si>
  <si>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</si>
  <si>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</si>
  <si>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</si>
  <si>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</si>
  <si>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</si>
  <si>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</si>
  <si>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</si>
  <si>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</si>
  <si>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</si>
  <si>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</si>
  <si>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</si>
  <si>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</si>
  <si>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</si>
  <si>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</si>
  <si>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</si>
  <si>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</si>
  <si>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</si>
  <si>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</si>
  <si>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</si>
  <si>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</si>
  <si>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</si>
  <si>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</si>
  <si>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</si>
  <si>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</si>
  <si>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</si>
  <si>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</si>
  <si>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</si>
  <si>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</si>
  <si>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</si>
  <si>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</si>
  <si>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</si>
  <si>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</si>
  <si>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</si>
  <si>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</si>
  <si>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</si>
  <si>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</si>
  <si>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</si>
  <si>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</si>
  <si>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</si>
  <si>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</si>
  <si>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</si>
  <si>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</si>
  <si>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</si>
  <si>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</si>
  <si>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</si>
  <si>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</si>
  <si>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</si>
  <si>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</si>
  <si>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</si>
  <si>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</si>
  <si>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</si>
  <si>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</si>
  <si>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</si>
  <si>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</si>
  <si>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</si>
  <si>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</si>
  <si>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</si>
  <si>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</si>
  <si>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</si>
  <si>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</si>
  <si>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</si>
  <si>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</si>
  <si>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</si>
  <si>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</si>
  <si>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</si>
  <si>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</si>
  <si>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</si>
  <si>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</si>
  <si>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</si>
  <si>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</si>
  <si>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</si>
  <si>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</si>
  <si>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</si>
  <si>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</si>
  <si>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</si>
  <si>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</si>
  <si>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</si>
  <si>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</si>
  <si>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</si>
  <si>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</si>
  <si>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</si>
  <si>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</si>
  <si>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</si>
  <si>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</si>
  <si>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</si>
  <si>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</si>
  <si>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</si>
  <si>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</si>
  <si>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</si>
  <si>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</si>
  <si>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</si>
  <si>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</si>
  <si>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</si>
  <si>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</si>
  <si>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</si>
  <si>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</si>
  <si>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</si>
  <si>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</si>
  <si>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</si>
  <si>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</si>
  <si>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</si>
  <si>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</si>
  <si>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</si>
  <si>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</si>
  <si>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</si>
  <si>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</si>
  <si>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</si>
  <si>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</si>
  <si>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</si>
  <si>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</si>
  <si>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</si>
  <si>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</si>
  <si>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</si>
  <si>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</si>
  <si>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</si>
  <si>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</si>
  <si>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</si>
  <si>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</si>
  <si>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</si>
  <si>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</si>
  <si>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</si>
  <si>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</si>
  <si>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</si>
  <si>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</si>
  <si>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</si>
  <si>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</si>
  <si>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</si>
  <si>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</si>
  <si>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</si>
  <si>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</si>
  <si>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</si>
  <si>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</si>
  <si>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</si>
  <si>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</si>
  <si>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</si>
  <si>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</si>
  <si>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</si>
  <si>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</si>
  <si>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</si>
  <si>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</si>
  <si>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</si>
  <si>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</si>
  <si>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</si>
  <si>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</si>
  <si>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</si>
  <si>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</si>
  <si>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</si>
  <si>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</si>
  <si>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</si>
  <si>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</si>
  <si>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</si>
  <si>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</si>
  <si>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</si>
  <si>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</si>
  <si>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</si>
  <si>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</si>
  <si>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</si>
  <si>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</si>
  <si>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</si>
  <si>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</si>
  <si>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</si>
  <si>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</si>
  <si>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</si>
  <si>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</si>
  <si>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</si>
  <si>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</si>
  <si>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</si>
  <si>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</si>
  <si>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</si>
  <si>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</si>
  <si>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</si>
  <si>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</si>
  <si>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</si>
  <si>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</si>
  <si>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</si>
  <si>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</si>
  <si>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</si>
  <si>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</si>
  <si>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</si>
  <si>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</si>
  <si>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</si>
  <si>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</si>
  <si>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</si>
  <si>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</si>
  <si>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</si>
  <si>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</si>
  <si>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</si>
  <si>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</si>
  <si>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</si>
  <si>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</si>
  <si>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</si>
  <si>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</si>
  <si>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</si>
  <si>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</si>
  <si>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</si>
  <si>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</si>
  <si>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</si>
  <si>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</si>
  <si>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</si>
  <si>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</si>
  <si>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</si>
  <si>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</si>
  <si>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</si>
  <si>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</si>
  <si>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</si>
  <si>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</si>
  <si>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</si>
  <si>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</si>
  <si>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</si>
  <si>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</si>
  <si>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</si>
  <si>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</si>
  <si>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</si>
  <si>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</si>
  <si>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</si>
  <si>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</si>
  <si>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</si>
  <si>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</si>
  <si>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</si>
  <si>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</si>
  <si>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</si>
  <si>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</si>
  <si>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</si>
  <si>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</si>
  <si>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</si>
  <si>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</si>
  <si>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</si>
  <si>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</si>
  <si>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</si>
  <si>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</si>
  <si>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</si>
  <si>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</si>
  <si>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</si>
  <si>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</si>
  <si>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</si>
  <si>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</si>
  <si>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</si>
  <si>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</si>
  <si>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</si>
  <si>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</si>
  <si>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</si>
  <si>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</si>
  <si>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</si>
  <si>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</si>
  <si>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</si>
  <si>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</si>
  <si>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</si>
  <si>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</si>
  <si>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</si>
  <si>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</si>
  <si>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</si>
  <si>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</si>
  <si>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</si>
  <si>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</si>
  <si>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</si>
  <si>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</si>
  <si>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</si>
  <si>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</si>
  <si>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</si>
  <si>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</si>
  <si>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</si>
  <si>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</si>
  <si>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</si>
  <si>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</si>
  <si>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</si>
  <si>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</si>
  <si>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</si>
  <si>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</si>
  <si>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</si>
  <si>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</si>
  <si>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</si>
  <si>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</si>
  <si>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</si>
  <si>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</si>
  <si>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</si>
  <si>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</si>
  <si>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</si>
  <si>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</si>
  <si>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</si>
  <si>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</si>
  <si>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</si>
  <si>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</si>
  <si>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</si>
  <si>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</si>
  <si>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</si>
  <si>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</si>
  <si>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</si>
  <si>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</si>
  <si>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</si>
  <si>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</si>
  <si>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</si>
  <si>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</si>
  <si>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</si>
  <si>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</si>
  <si>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</si>
  <si>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</si>
  <si>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</si>
  <si>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</si>
  <si>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</si>
  <si>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</si>
  <si>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</si>
  <si>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</si>
  <si>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</si>
  <si>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</si>
  <si>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</si>
  <si>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</si>
  <si>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</si>
  <si>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</si>
  <si>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</si>
  <si>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</si>
  <si>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</si>
  <si>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</si>
  <si>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</si>
  <si>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</si>
  <si>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</si>
  <si>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</si>
  <si>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</si>
  <si>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</si>
  <si>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</si>
  <si>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</si>
  <si>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</si>
  <si>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</si>
  <si>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</si>
  <si>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</si>
  <si>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</si>
  <si>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</si>
  <si>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</si>
  <si>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</si>
  <si>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</si>
  <si>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</si>
  <si>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</si>
  <si>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</si>
  <si>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</si>
  <si>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</si>
  <si>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</si>
  <si>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</si>
  <si>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</si>
  <si>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</si>
  <si>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</si>
  <si>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</si>
  <si>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</si>
  <si>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</si>
  <si>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</si>
  <si>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</si>
  <si>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</si>
  <si>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</si>
  <si>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</si>
  <si>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</si>
  <si>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</si>
  <si>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</si>
  <si>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</si>
  <si>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</si>
  <si>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</si>
  <si>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</si>
  <si>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</si>
  <si>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</si>
  <si>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</si>
  <si>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</si>
  <si>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</si>
  <si>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</si>
  <si>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</si>
  <si>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</si>
  <si>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</si>
  <si>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</si>
  <si>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</si>
  <si>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</si>
  <si>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</si>
  <si>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</si>
  <si>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</si>
  <si>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</si>
  <si>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</si>
  <si>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</si>
  <si>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</si>
  <si>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</si>
  <si>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</si>
  <si>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</si>
  <si>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</si>
  <si>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</si>
  <si>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</si>
  <si>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</si>
  <si>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</si>
  <si>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</si>
  <si>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</si>
  <si>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</si>
  <si>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</si>
  <si>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</si>
  <si>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</si>
  <si>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</si>
  <si>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</si>
  <si>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</si>
  <si>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</si>
  <si>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</si>
  <si>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</si>
  <si>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</si>
  <si>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</si>
  <si>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</si>
  <si>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</si>
  <si>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</si>
  <si>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</si>
  <si>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</si>
  <si>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</si>
  <si>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</si>
  <si>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</si>
  <si>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</si>
  <si>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</si>
  <si>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</si>
  <si>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</si>
  <si>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</si>
  <si>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</si>
  <si>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</si>
  <si>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</si>
  <si>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</si>
  <si>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</si>
  <si>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</si>
  <si>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</si>
  <si>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</si>
  <si>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</si>
  <si>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</si>
  <si>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</si>
  <si>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</si>
  <si>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</si>
  <si>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</si>
  <si>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</si>
  <si>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</si>
  <si>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</si>
  <si>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</si>
  <si>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</si>
  <si>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</si>
  <si>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</si>
  <si>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</si>
  <si>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</si>
  <si>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</si>
  <si>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</si>
  <si>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</si>
  <si>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</si>
  <si>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</si>
  <si>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</si>
  <si>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</si>
  <si>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</si>
  <si>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</si>
  <si>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</si>
  <si>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</si>
  <si>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</si>
  <si>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</si>
  <si>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</si>
  <si>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</si>
  <si>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</si>
  <si>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</si>
  <si>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</si>
  <si>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</si>
  <si>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</si>
  <si>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</si>
  <si>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</si>
  <si>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</si>
  <si>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</si>
  <si>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</si>
  <si>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</si>
  <si>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</si>
  <si>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</si>
  <si>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</si>
  <si>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</si>
  <si>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</si>
  <si>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</si>
  <si>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</si>
  <si>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</si>
  <si>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</si>
  <si>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</si>
  <si>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</si>
  <si>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</si>
  <si>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</si>
  <si>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</si>
  <si>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</si>
  <si>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</si>
  <si>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</si>
  <si>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</si>
  <si>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</si>
  <si>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</si>
  <si>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</si>
  <si>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</si>
  <si>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</si>
  <si>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</si>
  <si>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</si>
  <si>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</si>
  <si>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</si>
  <si>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</si>
  <si>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</si>
  <si>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</si>
  <si>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</si>
  <si>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</si>
  <si>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</si>
  <si>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</si>
  <si>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</si>
  <si>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</si>
  <si>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</si>
  <si>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</si>
  <si>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</si>
  <si>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</si>
  <si>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</si>
  <si>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</si>
  <si>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</si>
  <si>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</si>
  <si>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</si>
  <si>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</si>
  <si>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</si>
  <si>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</si>
  <si>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</si>
  <si>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</si>
  <si>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</si>
  <si>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</si>
  <si>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</si>
  <si>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</si>
  <si>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</si>
  <si>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</si>
  <si>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</si>
  <si>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</si>
  <si>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</si>
  <si>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</si>
  <si>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</si>
  <si>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</si>
  <si>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</si>
  <si>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</si>
  <si>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</si>
  <si>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</si>
  <si>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</si>
  <si>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</si>
  <si>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</si>
  <si>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</si>
  <si>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</si>
  <si>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</si>
  <si>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</si>
  <si>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</si>
  <si>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</si>
  <si>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</si>
  <si>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</si>
  <si>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</si>
  <si>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</si>
  <si>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</si>
  <si>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</si>
  <si>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</si>
  <si>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</si>
  <si>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</si>
  <si>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</si>
  <si>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</si>
  <si>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</si>
  <si>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</si>
  <si>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</si>
  <si>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</si>
  <si>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</si>
  <si>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</si>
  <si>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</si>
  <si>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</si>
  <si>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</si>
  <si>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</si>
  <si>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</si>
  <si>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</si>
  <si>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</si>
  <si>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</si>
  <si>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</si>
  <si>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</si>
  <si>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</si>
  <si>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</si>
  <si>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</si>
  <si>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</si>
  <si>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</si>
  <si>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</si>
  <si>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</si>
  <si>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</si>
  <si>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</si>
  <si>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</si>
  <si>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</si>
  <si>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</si>
  <si>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</si>
  <si>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</si>
  <si>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</si>
  <si>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</si>
  <si>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</si>
  <si>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</si>
  <si>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</si>
  <si>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</si>
  <si>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</si>
  <si>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</si>
  <si>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</si>
  <si>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</si>
  <si>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</si>
  <si>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</si>
  <si>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</si>
  <si>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</si>
  <si>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</si>
  <si>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</si>
  <si>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</si>
  <si>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</si>
  <si>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</si>
  <si>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</si>
  <si>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</si>
  <si>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</si>
  <si>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</si>
  <si>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</si>
  <si>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</si>
  <si>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</si>
  <si>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</si>
  <si>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</si>
  <si>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</si>
  <si>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</si>
  <si>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</si>
  <si>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</si>
  <si>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</si>
  <si>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</si>
  <si>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</si>
  <si>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</si>
  <si>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</si>
  <si>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</si>
  <si>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</si>
  <si>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</si>
  <si>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</si>
  <si>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</si>
  <si>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</si>
  <si>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</si>
  <si>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</si>
  <si>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</si>
  <si>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</si>
  <si>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</si>
  <si>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</si>
  <si>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</si>
  <si>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</si>
  <si>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</si>
  <si>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</si>
  <si>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</si>
  <si>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</si>
  <si>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</si>
  <si>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</si>
  <si>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</si>
  <si>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</si>
  <si>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</si>
  <si>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</si>
  <si>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</si>
  <si>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</si>
  <si>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</si>
  <si>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</si>
  <si>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</si>
  <si>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</si>
  <si>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</si>
  <si>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</si>
  <si>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</si>
  <si>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</si>
  <si>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</si>
  <si>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</si>
  <si>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</si>
  <si>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</si>
  <si>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</si>
  <si>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</si>
  <si>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</si>
  <si>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</si>
  <si>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</si>
  <si>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</si>
  <si>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</si>
  <si>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</si>
  <si>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</si>
  <si>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</si>
  <si>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</si>
  <si>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</si>
  <si>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</si>
  <si>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</si>
  <si>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</si>
  <si>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</si>
  <si>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</si>
  <si>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</si>
  <si>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</si>
  <si>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</si>
  <si>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</si>
  <si>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</si>
  <si>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</si>
  <si>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</si>
  <si>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</si>
  <si>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</si>
  <si>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</si>
  <si>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</si>
  <si>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</si>
  <si>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</si>
  <si>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</si>
  <si>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</si>
  <si>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</si>
  <si>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</si>
  <si>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</si>
  <si>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</si>
  <si>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</si>
  <si>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</si>
  <si>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</si>
  <si>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</si>
  <si>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</si>
  <si>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</si>
  <si>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</si>
  <si>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</si>
  <si>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</si>
  <si>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</si>
  <si>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</si>
  <si>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</si>
  <si>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</si>
  <si>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</si>
  <si>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</si>
  <si>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</si>
  <si>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</si>
  <si>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</si>
  <si>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</si>
  <si>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</si>
  <si>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</si>
  <si>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</si>
  <si>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</si>
  <si>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</si>
  <si>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</si>
  <si>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</si>
  <si>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</si>
  <si>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</si>
  <si>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</si>
  <si>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</si>
  <si>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</si>
  <si>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</si>
  <si>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</si>
  <si>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</si>
  <si>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</si>
  <si>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</si>
  <si>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</si>
  <si>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</si>
  <si>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</si>
  <si>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</si>
  <si>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</si>
  <si>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</si>
  <si>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</si>
  <si>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</si>
  <si>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</si>
  <si>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</si>
  <si>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</si>
  <si>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</si>
  <si>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</si>
  <si>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</si>
  <si>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</si>
  <si>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</si>
  <si>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</si>
  <si>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</si>
  <si>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</si>
  <si>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</si>
  <si>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</si>
  <si>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</si>
  <si>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</si>
  <si>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</si>
  <si>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</si>
  <si>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</si>
  <si>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</si>
  <si>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</si>
  <si>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</si>
  <si>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</si>
  <si>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</si>
  <si>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</si>
  <si>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</si>
  <si>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</si>
  <si>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</si>
  <si>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</si>
  <si>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</si>
  <si>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</si>
  <si>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</si>
  <si>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</si>
  <si>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</si>
  <si>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</si>
  <si>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</si>
  <si>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</si>
  <si>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</si>
  <si>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</si>
  <si>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</si>
  <si>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</si>
  <si>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</si>
  <si>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</si>
  <si>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</si>
  <si>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</si>
  <si>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</si>
  <si>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</si>
  <si>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</si>
  <si>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</si>
  <si>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</si>
  <si>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</si>
  <si>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</si>
  <si>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</si>
  <si>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</si>
  <si>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</si>
  <si>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</si>
  <si>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</si>
  <si>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</si>
  <si>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</si>
  <si>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</si>
  <si>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</si>
  <si>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</si>
  <si>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</si>
  <si>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</si>
  <si>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</si>
  <si>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</si>
  <si>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</si>
  <si>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</si>
  <si>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</si>
  <si>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</si>
  <si>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</si>
  <si>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</si>
  <si>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</si>
  <si>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</si>
  <si>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</si>
  <si>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</si>
  <si>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</si>
  <si>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</si>
  <si>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</si>
  <si>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</si>
  <si>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</si>
  <si>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</si>
  <si>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</si>
  <si>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</si>
  <si>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</si>
  <si>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</si>
  <si>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</si>
  <si>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</si>
  <si>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</si>
  <si>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</si>
  <si>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</si>
  <si>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</si>
  <si>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</si>
  <si>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</si>
  <si>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</si>
  <si>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</si>
  <si>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</si>
  <si>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</si>
  <si>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</si>
  <si>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</si>
  <si>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</si>
  <si>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</si>
  <si>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</si>
  <si>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</si>
  <si>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</si>
  <si>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</si>
  <si>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</si>
  <si>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</si>
  <si>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</si>
  <si>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</si>
  <si>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</si>
  <si>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</si>
  <si>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</si>
  <si>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</si>
  <si>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</si>
  <si>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</si>
  <si>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</si>
  <si>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</si>
  <si>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</si>
  <si>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</si>
  <si>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</si>
  <si>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</si>
  <si>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</si>
  <si>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</si>
  <si>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</si>
  <si>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</si>
  <si>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</si>
  <si>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</si>
  <si>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</si>
  <si>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</si>
  <si>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</si>
  <si>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</si>
  <si>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</si>
  <si>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</si>
  <si>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</si>
  <si>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</si>
  <si>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</si>
  <si>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</si>
  <si>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</si>
  <si>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</si>
  <si>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</si>
  <si>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</si>
  <si>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</si>
  <si>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</si>
  <si>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</si>
  <si>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</si>
  <si>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</si>
  <si>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</si>
  <si>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</si>
  <si>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</si>
  <si>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</si>
  <si>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</si>
  <si>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</si>
  <si>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</si>
  <si>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</si>
  <si>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</si>
  <si>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</si>
  <si>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</si>
  <si>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</si>
  <si>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</si>
  <si>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</si>
  <si>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</si>
  <si>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</si>
  <si>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</si>
  <si>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</si>
  <si>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</si>
  <si>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</si>
  <si>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</si>
  <si>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</si>
  <si>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</si>
  <si>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</si>
  <si>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</si>
  <si>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</si>
  <si>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</si>
  <si>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</si>
  <si>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</si>
  <si>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</si>
  <si>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</si>
  <si>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</si>
  <si>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</si>
  <si>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</si>
  <si>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</si>
  <si>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</si>
  <si>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</si>
  <si>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</si>
  <si>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</si>
  <si>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</si>
  <si>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</si>
  <si>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</si>
  <si>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</si>
  <si>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</si>
  <si>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</si>
  <si>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</si>
  <si>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</si>
  <si>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</si>
  <si>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</si>
  <si>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</si>
  <si>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</si>
  <si>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</si>
  <si>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</si>
  <si>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</si>
  <si>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</si>
  <si>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</si>
  <si>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</si>
  <si>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</si>
  <si>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</si>
  <si>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</si>
  <si>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</si>
  <si>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</si>
  <si>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</si>
  <si>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</si>
  <si>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</si>
  <si>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</si>
  <si>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</si>
  <si>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</si>
  <si>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</si>
  <si>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</si>
  <si>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</si>
  <si>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</si>
  <si>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</si>
  <si>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</si>
  <si>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</si>
  <si>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</si>
  <si>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</si>
  <si>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</si>
  <si>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</si>
  <si>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</si>
  <si>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</si>
  <si>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</si>
  <si>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</si>
  <si>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</si>
  <si>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</si>
  <si>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</si>
  <si>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</si>
  <si>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</si>
  <si>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</si>
  <si>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</si>
  <si>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</si>
  <si>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</si>
  <si>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</si>
  <si>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</si>
  <si>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</si>
  <si>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</si>
  <si>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</si>
  <si>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</si>
  <si>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</si>
  <si>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</si>
  <si>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</si>
  <si>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</si>
  <si>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</si>
  <si>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</si>
  <si>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</si>
  <si>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</si>
  <si>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</si>
  <si>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</si>
  <si>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</si>
  <si>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</si>
  <si>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</si>
  <si>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</si>
  <si>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</si>
  <si>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</si>
  <si>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</si>
  <si>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</si>
  <si>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</si>
  <si>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</si>
  <si>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</si>
  <si>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</si>
  <si>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</si>
  <si>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</si>
  <si>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</si>
  <si>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</si>
  <si>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</si>
  <si>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</si>
  <si>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</si>
  <si>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</si>
  <si>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</si>
  <si>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</si>
  <si>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</si>
  <si>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</si>
  <si>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</si>
  <si>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</si>
  <si>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</si>
  <si>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</si>
  <si>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</si>
  <si>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</si>
  <si>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</si>
  <si>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</si>
  <si>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</si>
  <si>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</si>
  <si>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</si>
  <si>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</si>
  <si>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</si>
  <si>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</si>
  <si>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</si>
  <si>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</si>
  <si>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</si>
  <si>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</si>
  <si>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</si>
  <si>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</si>
  <si>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</si>
  <si>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</si>
  <si>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</si>
  <si>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</si>
  <si>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</si>
  <si>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</si>
  <si>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</si>
  <si>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</si>
  <si>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</si>
  <si>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</si>
  <si>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</si>
  <si>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</si>
  <si>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</si>
  <si>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</si>
  <si>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</si>
  <si>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</si>
  <si>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</si>
  <si>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</si>
  <si>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</si>
  <si>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</si>
  <si>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</si>
  <si>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</si>
  <si>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</si>
  <si>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</si>
  <si>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</si>
  <si>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</si>
  <si>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</si>
  <si>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</si>
  <si>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</si>
  <si>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</si>
  <si>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</si>
  <si>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</si>
  <si>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</si>
  <si>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</si>
  <si>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</si>
  <si>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</si>
  <si>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</si>
  <si>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</si>
  <si>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</si>
  <si>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</si>
  <si>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</si>
  <si>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</si>
  <si>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</si>
  <si>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</si>
  <si>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</si>
  <si>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</si>
  <si>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</si>
  <si>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</si>
  <si>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</si>
  <si>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</si>
  <si>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</si>
  <si>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</si>
  <si>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</si>
  <si>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</si>
  <si>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</si>
  <si>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</si>
  <si>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</si>
  <si>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</si>
  <si>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</si>
  <si>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</si>
  <si>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</si>
  <si>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</si>
  <si>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</si>
  <si>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</si>
  <si>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</si>
  <si>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</si>
  <si>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</si>
  <si>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</si>
  <si>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</si>
  <si>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</si>
  <si>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</si>
  <si>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</si>
  <si>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</si>
  <si>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</si>
  <si>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</si>
  <si>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</si>
  <si>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</si>
  <si>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</si>
  <si>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</si>
  <si>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</si>
  <si>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</si>
  <si>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</si>
  <si>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</si>
  <si>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</si>
  <si>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</si>
  <si>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</si>
  <si>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</si>
  <si>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</si>
  <si>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</si>
  <si>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</si>
  <si>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</si>
  <si>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</si>
  <si>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</si>
  <si>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</si>
  <si>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</si>
  <si>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</si>
  <si>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</si>
  <si>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</si>
  <si>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</si>
  <si>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</si>
  <si>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</si>
  <si>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</si>
  <si>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</si>
  <si>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</si>
  <si>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</si>
  <si>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</si>
  <si>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</si>
  <si>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</si>
  <si>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</si>
  <si>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</si>
  <si>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</si>
  <si>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</si>
  <si>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</si>
  <si>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</si>
  <si>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</si>
  <si>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</si>
  <si>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</si>
  <si>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</si>
  <si>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</si>
  <si>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</si>
  <si>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</si>
  <si>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</si>
  <si>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</si>
  <si>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</si>
  <si>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</si>
  <si>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</si>
  <si>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</si>
  <si>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</si>
  <si>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</si>
  <si>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</si>
  <si>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</si>
  <si>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</si>
  <si>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</si>
  <si>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</si>
  <si>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</si>
  <si>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</si>
  <si>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</si>
  <si>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</si>
  <si>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</si>
  <si>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</si>
  <si>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</si>
  <si>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</si>
  <si>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</si>
  <si>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</si>
  <si>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</si>
  <si>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</si>
  <si>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</si>
  <si>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</si>
  <si>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</si>
  <si>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</si>
  <si>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</si>
  <si>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</si>
  <si>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</si>
  <si>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</si>
  <si>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</si>
  <si>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</si>
  <si>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</si>
  <si>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</si>
  <si>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</si>
  <si>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</si>
  <si>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</si>
  <si>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</si>
  <si>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</si>
  <si>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</si>
  <si>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</si>
  <si>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</si>
  <si>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</si>
  <si>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</si>
  <si>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</si>
  <si>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</si>
  <si>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</si>
  <si>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</si>
  <si>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</si>
  <si>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</si>
  <si>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</si>
  <si>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</si>
  <si>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</si>
  <si>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</si>
  <si>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</si>
  <si>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</si>
  <si>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</si>
  <si>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</si>
  <si>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</si>
  <si>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</si>
  <si>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</si>
  <si>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</si>
  <si>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</si>
  <si>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</si>
  <si>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</si>
  <si>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</si>
  <si>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</si>
  <si>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</si>
  <si>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</si>
  <si>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</si>
  <si>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</si>
  <si>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</si>
  <si>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</si>
  <si>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</si>
  <si>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</si>
  <si>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</si>
  <si>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</si>
  <si>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</si>
  <si>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</si>
  <si>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</si>
  <si>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</si>
  <si>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</si>
  <si>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</si>
  <si>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</si>
  <si>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</si>
  <si>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</si>
  <si>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</si>
  <si>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</si>
  <si>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</si>
  <si>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</si>
  <si>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</si>
  <si>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</si>
  <si>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</si>
  <si>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</si>
  <si>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</si>
  <si>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</si>
  <si>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</si>
  <si>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</si>
  <si>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</si>
  <si>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</si>
  <si>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</si>
  <si>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</si>
  <si>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</si>
  <si>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</si>
  <si>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</si>
  <si>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</si>
  <si>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</si>
  <si>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</si>
  <si>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</si>
  <si>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</si>
  <si>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</si>
  <si>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</si>
  <si>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</si>
  <si>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</si>
  <si>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</si>
  <si>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</si>
  <si>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</si>
  <si>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</si>
  <si>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</si>
  <si>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</si>
  <si>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</si>
  <si>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</si>
  <si>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</si>
  <si>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</si>
  <si>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</si>
  <si>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</si>
  <si>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</si>
  <si>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</si>
  <si>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</si>
  <si>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</si>
  <si>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</si>
  <si>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</si>
  <si>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</si>
  <si>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</si>
  <si>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</si>
  <si>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</si>
  <si>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</si>
  <si>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</si>
  <si>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</si>
  <si>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</si>
  <si>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</si>
  <si>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</si>
  <si>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</si>
  <si>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</si>
  <si>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</si>
  <si>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</si>
  <si>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</si>
  <si>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</si>
  <si>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</si>
  <si>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</si>
  <si>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</si>
  <si>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</si>
  <si>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</si>
  <si>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</si>
  <si>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</si>
  <si>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</si>
  <si>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</si>
  <si>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</si>
  <si>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</si>
  <si>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</si>
  <si>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</si>
  <si>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</si>
  <si>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</si>
  <si>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</si>
  <si>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</si>
  <si>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</si>
  <si>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</si>
  <si>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</si>
  <si>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</si>
  <si>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</si>
  <si>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</si>
  <si>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</si>
  <si>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</si>
  <si>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</si>
  <si>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</si>
  <si>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</si>
  <si>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</si>
  <si>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</si>
  <si>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</si>
  <si>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</si>
  <si>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</si>
  <si>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</si>
  <si>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</si>
  <si>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</si>
  <si>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</si>
  <si>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</si>
  <si>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</si>
  <si>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</si>
  <si>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</si>
  <si>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</si>
  <si>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</si>
  <si>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</si>
  <si>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</si>
  <si>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</si>
  <si>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</si>
  <si>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</si>
  <si>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</si>
  <si>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</si>
  <si>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</si>
  <si>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</si>
  <si>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</si>
  <si>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</si>
  <si>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</si>
  <si>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</si>
  <si>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</si>
  <si>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</si>
  <si>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</si>
  <si>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</si>
  <si>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</si>
  <si>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</si>
  <si>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</si>
  <si>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</si>
  <si>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</si>
  <si>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</si>
  <si>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</si>
  <si>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</si>
  <si>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</si>
  <si>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</si>
  <si>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</si>
  <si>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</si>
  <si>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</si>
  <si>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</si>
  <si>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</si>
  <si>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</si>
  <si>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</si>
  <si>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</si>
  <si>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</si>
  <si>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</si>
  <si>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</si>
  <si>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</si>
  <si>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</si>
  <si>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</si>
  <si>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</si>
  <si>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</si>
  <si>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</si>
  <si>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</si>
  <si>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</si>
  <si>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</si>
  <si>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</si>
  <si>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</si>
  <si>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</si>
  <si>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</si>
  <si>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</si>
  <si>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</si>
  <si>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</si>
  <si>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</si>
  <si>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</si>
  <si>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</si>
  <si>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</si>
  <si>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</si>
  <si>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</si>
  <si>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</si>
  <si>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</si>
  <si>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</si>
  <si>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</si>
  <si>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</si>
  <si>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</si>
  <si>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</si>
  <si>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</si>
  <si>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</si>
  <si>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</si>
  <si>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</si>
  <si>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</si>
  <si>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</si>
  <si>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</si>
  <si>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</si>
  <si>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</si>
  <si>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</si>
  <si>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</si>
  <si>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</si>
  <si>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</si>
  <si>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</si>
  <si>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</si>
  <si>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</si>
  <si>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</si>
  <si>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</si>
  <si>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</si>
  <si>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</si>
  <si>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</si>
  <si>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</si>
  <si>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</si>
  <si>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</si>
  <si>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</si>
  <si>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</si>
  <si>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</si>
  <si>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</si>
  <si>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</si>
  <si>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</si>
  <si>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</si>
  <si>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</si>
  <si>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</si>
  <si>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</si>
  <si>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</si>
  <si>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</si>
  <si>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</si>
  <si>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</si>
  <si>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</si>
  <si>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</si>
  <si>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</si>
  <si>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</si>
  <si>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</si>
  <si>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</si>
  <si>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</si>
  <si>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</si>
  <si>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</si>
  <si>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</si>
  <si>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</si>
  <si>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</si>
  <si>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</si>
  <si>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</si>
  <si>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</si>
  <si>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</si>
  <si>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</si>
  <si>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</si>
  <si>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</si>
  <si>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</si>
  <si>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</si>
  <si>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</si>
  <si>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</si>
  <si>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</si>
  <si>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</si>
  <si>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</si>
  <si>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</si>
  <si>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</si>
  <si>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</si>
  <si>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</si>
  <si>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</si>
  <si>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</si>
  <si>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</si>
  <si>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</si>
  <si>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</si>
  <si>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</si>
  <si>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</si>
  <si>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</si>
  <si>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</si>
  <si>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</si>
  <si>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</si>
  <si>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</si>
  <si>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</si>
  <si>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</si>
  <si>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</si>
  <si>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</si>
  <si>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</si>
  <si>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</si>
  <si>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</si>
  <si>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</si>
  <si>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</si>
  <si>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</si>
  <si>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</si>
  <si>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</si>
  <si>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</si>
  <si>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</si>
  <si>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</si>
  <si>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</si>
  <si>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</si>
  <si>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</si>
  <si>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</si>
  <si>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</si>
  <si>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</si>
  <si>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</si>
  <si>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</si>
  <si>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</si>
  <si>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</si>
  <si>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</si>
  <si>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</si>
  <si>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</si>
  <si>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</si>
  <si>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</si>
  <si>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</si>
  <si>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</si>
  <si>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</si>
  <si>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</si>
  <si>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</si>
  <si>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</si>
  <si>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</si>
  <si>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</si>
  <si>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</si>
  <si>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</si>
  <si>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</si>
  <si>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</si>
  <si>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</si>
  <si>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</si>
  <si>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</si>
  <si>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</si>
  <si>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</si>
  <si>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</si>
  <si>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</si>
  <si>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</si>
  <si>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</si>
  <si>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</si>
  <si>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</si>
  <si>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</si>
  <si>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</si>
  <si>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</si>
  <si>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</si>
  <si>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</si>
  <si>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</si>
  <si>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</si>
  <si>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</si>
  <si>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</si>
  <si>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</si>
  <si>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</si>
  <si>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</si>
  <si>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</si>
  <si>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</si>
  <si>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</si>
  <si>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</si>
  <si>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</si>
  <si>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</si>
  <si>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</si>
  <si>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</si>
  <si>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</si>
  <si>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</si>
  <si>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</si>
  <si>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</si>
  <si>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</si>
  <si>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</si>
  <si>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</si>
  <si>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</si>
  <si>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</si>
  <si>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</si>
  <si>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</si>
  <si>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</si>
  <si>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</si>
  <si>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</si>
  <si>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</si>
  <si>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</si>
  <si>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</si>
  <si>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</si>
  <si>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</si>
  <si>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</si>
  <si>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</si>
  <si>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</si>
  <si>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</si>
  <si>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</si>
  <si>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</si>
  <si>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</si>
  <si>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</si>
  <si>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</si>
  <si>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</si>
  <si>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</si>
  <si>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</si>
  <si>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</si>
  <si>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</si>
  <si>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</si>
  <si>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</si>
  <si>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</si>
  <si>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</si>
  <si>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</si>
  <si>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</si>
  <si>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</si>
  <si>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</si>
  <si>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</si>
  <si>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</si>
  <si>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</si>
  <si>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</si>
  <si>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</si>
  <si>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</si>
  <si>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</si>
  <si>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</si>
  <si>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</si>
  <si>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</si>
  <si>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</si>
  <si>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</si>
  <si>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</si>
  <si>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</si>
  <si>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</si>
  <si>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</si>
  <si>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</si>
  <si>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</si>
  <si>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</si>
  <si>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</si>
  <si>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</si>
  <si>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</si>
  <si>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</si>
  <si>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</si>
  <si>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</si>
  <si>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</si>
  <si>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</si>
  <si>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</si>
  <si>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</si>
  <si>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</si>
  <si>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</si>
  <si>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</si>
  <si>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</si>
  <si>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</si>
  <si>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</si>
  <si>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</si>
  <si>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</si>
  <si>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</si>
  <si>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</si>
  <si>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</si>
  <si>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</si>
  <si>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</si>
  <si>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</si>
  <si>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</si>
  <si>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</si>
  <si>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</si>
  <si>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</si>
  <si>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</si>
  <si>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</si>
  <si>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</si>
  <si>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</si>
  <si>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</si>
  <si>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</si>
  <si>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</si>
  <si>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</si>
  <si>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</si>
  <si>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</si>
  <si>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</si>
  <si>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</si>
  <si>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</si>
  <si>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</si>
  <si>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</si>
  <si>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</si>
  <si>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</si>
  <si>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</si>
  <si>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</si>
  <si>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</si>
  <si>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</si>
  <si>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</si>
  <si>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</si>
  <si>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</si>
  <si>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</si>
  <si>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</si>
  <si>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</si>
  <si>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</si>
  <si>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</si>
  <si>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</si>
  <si>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</si>
  <si>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</si>
  <si>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</si>
  <si>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</si>
  <si>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</si>
  <si>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</si>
  <si>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</si>
  <si>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</si>
  <si>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</si>
  <si>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</si>
  <si>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</si>
  <si>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</si>
  <si>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</si>
  <si>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</si>
  <si>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</si>
  <si>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</si>
  <si>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</si>
  <si>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</si>
  <si>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</si>
  <si>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</si>
  <si>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</si>
  <si>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</si>
  <si>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</si>
  <si>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</si>
  <si>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</si>
  <si>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</si>
  <si>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</si>
  <si>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</si>
  <si>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</si>
  <si>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</si>
  <si>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</si>
  <si>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</si>
  <si>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</si>
  <si>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</si>
  <si>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</si>
  <si>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</si>
  <si>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</si>
  <si>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</si>
  <si>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</si>
  <si>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</si>
  <si>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</si>
  <si>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</si>
  <si>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</si>
  <si>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</si>
  <si>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</si>
  <si>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</si>
  <si>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</si>
  <si>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</si>
  <si>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</si>
  <si>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</si>
  <si>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</si>
  <si>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</si>
  <si>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</si>
  <si>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</si>
  <si>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</si>
  <si>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</si>
  <si>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</si>
  <si>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</si>
  <si>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</si>
  <si>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</si>
  <si>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</si>
  <si>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</si>
  <si>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</si>
  <si>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</si>
  <si>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</si>
  <si>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</si>
  <si>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</si>
  <si>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</si>
  <si>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</si>
  <si>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</si>
  <si>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</si>
  <si>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</si>
  <si>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</si>
  <si>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</si>
  <si>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</si>
  <si>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</si>
  <si>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</si>
  <si>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</si>
  <si>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</si>
  <si>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</si>
  <si>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</si>
  <si>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</si>
  <si>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</si>
  <si>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</si>
  <si>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</si>
  <si>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</si>
  <si>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</si>
  <si>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</si>
  <si>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</si>
  <si>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</si>
  <si>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</si>
  <si>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</si>
  <si>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</si>
  <si>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</si>
  <si>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</si>
  <si>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</si>
  <si>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</si>
  <si>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</si>
  <si>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</si>
  <si>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</si>
  <si>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</si>
  <si>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</si>
  <si>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</si>
  <si>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</si>
  <si>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</si>
  <si>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</si>
  <si>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</si>
  <si>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</si>
  <si>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</si>
  <si>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</si>
  <si>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</si>
  <si>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</si>
  <si>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</si>
  <si>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</si>
  <si>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</si>
  <si>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</si>
  <si>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</si>
  <si>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</si>
  <si>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</si>
  <si>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</si>
  <si>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</si>
  <si>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</si>
  <si>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</si>
  <si>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</si>
  <si>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</si>
  <si>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</si>
  <si>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</si>
  <si>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</si>
  <si>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</si>
  <si>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</si>
  <si>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</si>
  <si>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</si>
  <si>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</si>
  <si>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</si>
  <si>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</si>
  <si>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</si>
  <si>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</si>
  <si>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</si>
  <si>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</si>
  <si>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</si>
  <si>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</si>
  <si>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</si>
  <si>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</si>
  <si>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</si>
  <si>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</si>
  <si>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</si>
  <si>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</si>
  <si>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</si>
  <si>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</si>
  <si>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</si>
  <si>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</si>
  <si>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</si>
  <si>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</si>
  <si>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</si>
  <si>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</si>
  <si>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</si>
  <si>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</si>
  <si>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</si>
  <si>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</si>
  <si>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</si>
  <si>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</si>
  <si>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</si>
  <si>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</si>
  <si>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</si>
  <si>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</si>
  <si>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</si>
  <si>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</si>
  <si>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</si>
  <si>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</si>
  <si>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</si>
  <si>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</si>
  <si>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</si>
  <si>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</si>
  <si>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</si>
  <si>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</si>
  <si>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</si>
  <si>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</si>
  <si>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</si>
  <si>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</si>
  <si>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</si>
  <si>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</si>
  <si>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</si>
  <si>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</si>
  <si>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</si>
  <si>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</si>
  <si>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</si>
  <si>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</si>
  <si>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</si>
  <si>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</si>
  <si>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</si>
  <si>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</si>
  <si>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</si>
  <si>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</si>
  <si>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</si>
  <si>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</si>
  <si>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</si>
  <si>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</si>
  <si>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</si>
  <si>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</si>
  <si>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</si>
  <si>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</si>
  <si>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</si>
  <si>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</si>
  <si>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</si>
  <si>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</si>
  <si>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</si>
  <si>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</si>
  <si>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</si>
  <si>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</si>
  <si>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</si>
  <si>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</si>
  <si>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</si>
  <si>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</si>
  <si>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</si>
  <si>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</si>
  <si>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</si>
  <si>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</si>
  <si>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</si>
  <si>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</si>
  <si>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</si>
  <si>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</si>
  <si>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</si>
  <si>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</si>
  <si>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</si>
  <si>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</si>
  <si>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</si>
  <si>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</si>
  <si>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</si>
  <si>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</si>
  <si>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</si>
  <si>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</si>
  <si>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</si>
  <si>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</si>
  <si>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</si>
  <si>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</si>
  <si>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</si>
  <si>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</si>
  <si>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</si>
  <si>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</si>
  <si>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</si>
  <si>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</si>
  <si>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</si>
  <si>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</si>
  <si>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</si>
  <si>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</si>
  <si>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</si>
  <si>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</si>
  <si>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</si>
  <si>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</si>
  <si>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</si>
  <si>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</si>
  <si>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</si>
  <si>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</si>
  <si>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</si>
  <si>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</si>
  <si>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</si>
  <si>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</si>
  <si>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</si>
  <si>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</si>
  <si>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</si>
  <si>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</si>
  <si>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</si>
  <si>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</si>
  <si>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</si>
  <si>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</si>
  <si>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</si>
  <si>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</si>
  <si>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</si>
  <si>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</si>
  <si>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</si>
  <si>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</si>
  <si>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</si>
  <si>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</si>
  <si>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</si>
  <si>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</si>
  <si>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</si>
  <si>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</si>
  <si>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</si>
  <si>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</si>
  <si>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</si>
  <si>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</si>
  <si>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</si>
  <si>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</si>
  <si>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</si>
  <si>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</si>
  <si>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</si>
  <si>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</si>
  <si>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</si>
  <si>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</si>
  <si>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</si>
  <si>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</si>
  <si>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</si>
  <si>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</si>
  <si>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</si>
  <si>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</si>
  <si>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</si>
  <si>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</si>
  <si>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</si>
  <si>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</si>
  <si>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</si>
  <si>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</si>
  <si>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</si>
  <si>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</si>
  <si>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</si>
  <si>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</si>
  <si>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</si>
  <si>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</si>
  <si>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</si>
  <si>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</si>
  <si>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</si>
  <si>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</si>
  <si>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</si>
  <si>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</si>
  <si>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</si>
  <si>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</si>
  <si>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</si>
  <si>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</si>
  <si>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</si>
  <si>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</si>
  <si>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</si>
  <si>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</si>
  <si>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</si>
  <si>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</si>
  <si>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</si>
  <si>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</si>
  <si>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</si>
  <si>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</si>
  <si>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</si>
  <si>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</si>
  <si>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</si>
  <si>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</si>
  <si>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</si>
  <si>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</si>
  <si>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</si>
  <si>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</si>
  <si>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</si>
  <si>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</si>
  <si>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</si>
  <si>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</si>
  <si>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</si>
  <si>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</si>
  <si>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</si>
  <si>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</si>
  <si>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</si>
  <si>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</si>
  <si>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</si>
  <si>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</si>
  <si>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</si>
  <si>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</si>
  <si>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</si>
  <si>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</si>
  <si>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</si>
  <si>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</si>
  <si>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</si>
  <si>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</si>
  <si>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</si>
  <si>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</si>
  <si>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</si>
  <si>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</si>
  <si>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</si>
  <si>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</si>
  <si>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</si>
  <si>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</si>
  <si>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</si>
  <si>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</si>
  <si>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</si>
  <si>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</si>
  <si>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</si>
  <si>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</si>
  <si>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</si>
  <si>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</si>
  <si>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</si>
  <si>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</si>
  <si>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</si>
  <si>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</si>
  <si>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</si>
  <si>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</si>
  <si>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</si>
  <si>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</si>
  <si>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</si>
  <si>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</si>
  <si>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</si>
  <si>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</si>
  <si>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</si>
  <si>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</si>
  <si>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</si>
  <si>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</si>
  <si>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</si>
  <si>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</si>
  <si>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</si>
  <si>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</si>
  <si>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</si>
  <si>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</si>
  <si>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</si>
  <si>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</si>
  <si>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</si>
  <si>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</si>
  <si>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</si>
  <si>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</si>
  <si>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</si>
  <si>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</si>
  <si>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</si>
  <si>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</si>
  <si>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</si>
  <si>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</si>
  <si>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</si>
  <si>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</si>
  <si>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</si>
  <si>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</si>
  <si>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</si>
  <si>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</si>
  <si>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</si>
  <si>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</si>
  <si>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</si>
  <si>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</si>
  <si>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</si>
  <si>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</si>
  <si>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</si>
  <si>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</si>
  <si>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</si>
  <si>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</si>
  <si>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</si>
  <si>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</si>
  <si>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</si>
  <si>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</si>
  <si>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</si>
  <si>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</si>
  <si>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</si>
  <si>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</si>
  <si>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</si>
  <si>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</si>
  <si>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</si>
  <si>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</si>
  <si>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</si>
  <si>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</si>
  <si>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</si>
  <si>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</si>
  <si>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</si>
  <si>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</si>
  <si>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</si>
  <si>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</si>
  <si>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</si>
  <si>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</si>
  <si>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</si>
  <si>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</si>
  <si>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</si>
  <si>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</si>
  <si>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</si>
  <si>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</si>
  <si>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</si>
  <si>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</si>
  <si>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</si>
  <si>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</si>
  <si>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</si>
  <si>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</si>
  <si>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</si>
  <si>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</si>
  <si>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</si>
  <si>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</si>
  <si>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</si>
  <si>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</si>
  <si>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</si>
  <si>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</si>
  <si>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</si>
  <si>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</si>
  <si>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</si>
  <si>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</si>
  <si>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</si>
  <si>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</si>
  <si>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</si>
  <si>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</si>
  <si>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</si>
  <si>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</si>
  <si>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</si>
  <si>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</si>
  <si>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</si>
  <si>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</si>
  <si>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</si>
  <si>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</si>
  <si>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</si>
  <si>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</si>
  <si>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</si>
  <si>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</si>
  <si>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</si>
  <si>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</si>
  <si>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</si>
  <si>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</si>
  <si>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</si>
  <si>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</si>
  <si>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</si>
  <si>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</si>
  <si>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</si>
  <si>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</si>
  <si>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</si>
  <si>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</si>
  <si>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</si>
  <si>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</si>
  <si>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</si>
  <si>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</si>
  <si>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</si>
  <si>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</si>
  <si>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</si>
  <si>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</si>
  <si>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</si>
  <si>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</si>
  <si>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</si>
  <si>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</si>
  <si>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</si>
  <si>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</si>
  <si>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</si>
  <si>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</si>
  <si>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</si>
  <si>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</si>
  <si>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</si>
  <si>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</si>
  <si>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</si>
  <si>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</si>
  <si>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</si>
  <si>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</si>
  <si>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</si>
  <si>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</si>
  <si>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</si>
  <si>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</si>
  <si>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</si>
  <si>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</si>
  <si>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</si>
  <si>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</si>
  <si>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</si>
  <si>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</si>
  <si>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</si>
  <si>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</si>
  <si>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</si>
  <si>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</si>
  <si>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</si>
  <si>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</si>
  <si>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</si>
  <si>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</si>
  <si>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</si>
  <si>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</si>
  <si>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</si>
  <si>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</si>
  <si>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</si>
  <si>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</si>
  <si>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</si>
  <si>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</si>
  <si>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</si>
  <si>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</si>
  <si>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</si>
  <si>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</si>
  <si>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</si>
  <si>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</si>
  <si>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</si>
  <si>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</si>
  <si>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</si>
  <si>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</si>
  <si>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</si>
  <si>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</si>
  <si>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</si>
  <si>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</si>
  <si>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</si>
  <si>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</si>
  <si>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</si>
  <si>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</si>
  <si>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</si>
  <si>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</si>
  <si>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</si>
  <si>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</si>
  <si>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</si>
  <si>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</si>
  <si>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</si>
  <si>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</si>
  <si>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</si>
  <si>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</si>
  <si>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</si>
  <si>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</si>
  <si>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</si>
  <si>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</si>
  <si>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</si>
  <si>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</si>
  <si>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</si>
  <si>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</si>
  <si>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</si>
  <si>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</si>
  <si>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</si>
  <si>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</si>
  <si>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</si>
  <si>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</si>
  <si>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</si>
  <si>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</si>
  <si>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</si>
  <si>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</si>
  <si>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</si>
  <si>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</si>
  <si>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</si>
  <si>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</si>
  <si>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</si>
  <si>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</si>
  <si>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</si>
  <si>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</si>
  <si>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</si>
  <si>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</si>
  <si>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</si>
  <si>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</si>
  <si>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</si>
  <si>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</si>
  <si>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</si>
  <si>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</si>
  <si>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</si>
  <si>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</si>
  <si>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</si>
  <si>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</si>
  <si>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</si>
  <si>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</si>
  <si>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</si>
  <si>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</si>
  <si>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</si>
  <si>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</si>
  <si>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</si>
  <si>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</si>
  <si>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</si>
  <si>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</si>
  <si>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</si>
  <si>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</si>
  <si>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</si>
  <si>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</si>
  <si>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</si>
  <si>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</si>
  <si>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</si>
  <si>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</si>
  <si>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</si>
  <si>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</si>
  <si>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</si>
  <si>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</si>
  <si>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</si>
  <si>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</si>
  <si>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</si>
  <si>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</si>
  <si>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</si>
  <si>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</si>
  <si>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</si>
  <si>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</si>
  <si>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</si>
  <si>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</si>
  <si>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</si>
  <si>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</si>
  <si>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</si>
  <si>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</si>
  <si>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</si>
  <si>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</si>
  <si>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</si>
  <si>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</si>
  <si>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</si>
  <si>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</si>
  <si>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</si>
  <si>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</si>
  <si>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</si>
  <si>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</si>
  <si>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</si>
  <si>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</si>
  <si>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</si>
  <si>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</si>
  <si>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</si>
  <si>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</si>
  <si>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</si>
  <si>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</si>
  <si>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</si>
  <si>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</si>
  <si>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</si>
  <si>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</si>
  <si>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</si>
  <si>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</si>
  <si>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</si>
  <si>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</si>
  <si>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</si>
  <si>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</si>
  <si>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</si>
  <si>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</si>
  <si>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</si>
  <si>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</si>
  <si>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</si>
  <si>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</si>
  <si>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</si>
  <si>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</si>
  <si>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</si>
  <si>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</si>
  <si>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</si>
  <si>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</si>
  <si>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</si>
  <si>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</si>
  <si>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</si>
  <si>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</si>
  <si>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</si>
  <si>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</si>
  <si>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</si>
  <si>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</si>
  <si>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</si>
  <si>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</si>
  <si>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</si>
  <si>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</si>
  <si>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</si>
  <si>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</si>
  <si>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</si>
  <si>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</si>
  <si>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</si>
  <si>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</si>
  <si>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</si>
  <si>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</si>
  <si>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</si>
  <si>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</si>
  <si>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</si>
  <si>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</si>
  <si>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</si>
  <si>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</si>
  <si>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</si>
  <si>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</si>
  <si>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</si>
  <si>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</si>
  <si>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</si>
  <si>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</si>
  <si>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</si>
  <si>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</si>
  <si>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</si>
  <si>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</si>
  <si>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</si>
  <si>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</si>
  <si>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</si>
  <si>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</si>
  <si>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</si>
  <si>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</si>
  <si>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</si>
  <si>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</si>
  <si>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</si>
  <si>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</si>
  <si>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</si>
  <si>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</si>
  <si>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</si>
  <si>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</si>
  <si>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</si>
  <si>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</si>
  <si>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</si>
  <si>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</si>
  <si>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</si>
  <si>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</si>
  <si>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</si>
  <si>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</si>
  <si>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</si>
  <si>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</si>
  <si>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</si>
  <si>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</si>
  <si>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</si>
  <si>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</si>
  <si>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</si>
  <si>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</si>
  <si>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</si>
  <si>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</si>
  <si>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</si>
  <si>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</si>
  <si>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</si>
  <si>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</si>
  <si>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</si>
  <si>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</si>
  <si>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</si>
  <si>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</si>
  <si>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</si>
  <si>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</si>
  <si>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</si>
  <si>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</si>
  <si>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</si>
  <si>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</si>
  <si>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</si>
  <si>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</si>
  <si>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</si>
  <si>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</si>
  <si>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</si>
  <si>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</si>
  <si>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</si>
  <si>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</si>
  <si>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</si>
  <si>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</si>
  <si>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</si>
  <si>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</si>
  <si>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</si>
  <si>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</si>
  <si>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</si>
  <si>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</si>
  <si>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</si>
  <si>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</si>
  <si>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</si>
  <si>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</si>
  <si>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</si>
  <si>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</si>
  <si>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</si>
  <si>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</si>
  <si>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</si>
  <si>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</si>
  <si>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</si>
  <si>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</si>
  <si>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</si>
  <si>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</si>
  <si>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</si>
  <si>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</si>
  <si>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</si>
  <si>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</si>
  <si>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</si>
  <si>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</si>
  <si>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</si>
  <si>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</si>
  <si>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</si>
  <si>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</si>
  <si>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</si>
  <si>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</si>
  <si>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</si>
  <si>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</si>
  <si>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</si>
  <si>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</si>
  <si>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</si>
  <si>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</si>
  <si>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</si>
  <si>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</si>
  <si>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</si>
  <si>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</si>
  <si>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</si>
  <si>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</si>
  <si>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</si>
  <si>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</si>
  <si>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</si>
  <si>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</si>
  <si>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</si>
  <si>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</si>
  <si>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</si>
  <si>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</si>
  <si>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</si>
  <si>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</si>
  <si>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</si>
  <si>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</si>
  <si>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</si>
  <si>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</si>
  <si>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</si>
  <si>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</si>
  <si>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</si>
  <si>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</si>
  <si>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</si>
  <si>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</si>
  <si>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</si>
  <si>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</si>
  <si>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</si>
  <si>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</si>
  <si>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</si>
  <si>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</si>
  <si>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</si>
  <si>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</si>
  <si>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</si>
  <si>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</si>
  <si>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</si>
  <si>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</si>
  <si>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</si>
  <si>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</si>
  <si>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</si>
  <si>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</si>
  <si>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</si>
  <si>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</si>
  <si>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</si>
  <si>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</si>
  <si>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</si>
  <si>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</si>
  <si>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</si>
  <si>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</si>
  <si>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</si>
  <si>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</si>
  <si>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</si>
  <si>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</si>
  <si>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</si>
  <si>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</si>
  <si>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</si>
  <si>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</si>
  <si>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</si>
  <si>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</si>
  <si>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</si>
  <si>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</si>
  <si>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</si>
  <si>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</si>
  <si>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</si>
  <si>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</si>
  <si>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</si>
  <si>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</si>
  <si>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</si>
  <si>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</si>
  <si>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</si>
  <si>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</si>
  <si>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</si>
  <si>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</si>
  <si>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</si>
  <si>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</si>
  <si>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</si>
  <si>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</si>
  <si>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</si>
  <si>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</si>
  <si>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</si>
  <si>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</si>
  <si>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</si>
  <si>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</si>
  <si>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</si>
  <si>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</si>
  <si>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</si>
  <si>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</si>
  <si>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</si>
  <si>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</si>
  <si>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</si>
  <si>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</si>
  <si>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</si>
  <si>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</si>
  <si>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</si>
  <si>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</si>
  <si>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</si>
  <si>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</si>
  <si>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</si>
  <si>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</si>
  <si>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</si>
  <si>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</si>
  <si>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</si>
  <si>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</si>
  <si>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</si>
  <si>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</si>
  <si>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</si>
  <si>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</si>
  <si>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</si>
  <si>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</si>
  <si>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</si>
  <si>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</si>
  <si>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</si>
  <si>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</si>
  <si>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</si>
  <si>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</si>
  <si>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</si>
  <si>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</si>
  <si>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</si>
  <si>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</si>
  <si>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</si>
  <si>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</si>
  <si>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</si>
  <si>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</si>
  <si>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</si>
  <si>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</si>
  <si>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</si>
  <si>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</si>
  <si>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</si>
  <si>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</si>
  <si>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</si>
  <si>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</si>
  <si>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</si>
  <si>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</si>
  <si>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</si>
  <si>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</si>
  <si>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</si>
  <si>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</si>
  <si>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</si>
  <si>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</si>
  <si>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</si>
  <si>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</si>
  <si>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</si>
  <si>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</si>
  <si>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</si>
  <si>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</si>
  <si>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</si>
  <si>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</si>
  <si>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</si>
  <si>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</si>
  <si>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</si>
  <si>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</si>
  <si>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</si>
  <si>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</si>
  <si>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</si>
  <si>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</si>
  <si>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</si>
  <si>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</si>
  <si>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</si>
  <si>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</si>
  <si>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</si>
  <si>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</si>
  <si>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</si>
  <si>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</si>
  <si>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</si>
  <si>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</si>
  <si>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</si>
  <si>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</si>
  <si>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</si>
  <si>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</si>
  <si>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</si>
  <si>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</si>
  <si>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</si>
  <si>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</si>
  <si>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</si>
  <si>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</si>
  <si>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</si>
  <si>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</si>
  <si>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</si>
  <si>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</si>
  <si>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</si>
  <si>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</si>
  <si>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</si>
  <si>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</si>
  <si>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</si>
  <si>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</si>
  <si>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</si>
  <si>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</si>
  <si>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</si>
  <si>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</si>
  <si>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</si>
  <si>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</si>
  <si>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</si>
  <si>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</si>
  <si>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</si>
  <si>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</si>
  <si>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</si>
  <si>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</si>
  <si>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</si>
  <si>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</si>
  <si>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</si>
  <si>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</si>
  <si>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</si>
  <si>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</si>
  <si>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</si>
  <si>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</si>
  <si>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</si>
  <si>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</si>
  <si>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</si>
  <si>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</si>
  <si>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</si>
  <si>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</si>
  <si>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</si>
  <si>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</si>
  <si>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</si>
  <si>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</si>
  <si>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</si>
  <si>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</si>
  <si>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</si>
  <si>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</si>
  <si>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</si>
  <si>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</si>
  <si>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</si>
  <si>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</si>
  <si>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</si>
  <si>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</si>
  <si>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</si>
  <si>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</si>
  <si>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</si>
  <si>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</si>
  <si>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</si>
  <si>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</si>
  <si>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</si>
  <si>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</si>
  <si>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</si>
  <si>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</si>
  <si>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</si>
  <si>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</si>
  <si>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</si>
  <si>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</si>
  <si>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</si>
  <si>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</si>
  <si>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</si>
  <si>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</si>
  <si>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</si>
  <si>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</si>
  <si>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</si>
  <si>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</si>
  <si>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</si>
  <si>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</si>
  <si>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</si>
  <si>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</si>
  <si>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</si>
  <si>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</si>
  <si>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</si>
  <si>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</si>
  <si>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</si>
  <si>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</si>
  <si>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</si>
  <si>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</si>
  <si>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</si>
  <si>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</si>
  <si>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</si>
  <si>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</si>
  <si>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</si>
  <si>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</si>
  <si>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</si>
  <si>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</si>
  <si>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</si>
  <si>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</si>
  <si>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</si>
  <si>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</si>
  <si>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</si>
  <si>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</si>
  <si>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</si>
  <si>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</si>
  <si>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</si>
  <si>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</si>
  <si>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</si>
  <si>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</si>
  <si>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</si>
  <si>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</si>
  <si>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</si>
  <si>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</si>
  <si>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</si>
  <si>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</si>
  <si>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</si>
  <si>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</si>
  <si>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</si>
  <si>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</si>
  <si>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</si>
  <si>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</si>
  <si>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</si>
  <si>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</si>
  <si>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</si>
  <si>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</si>
  <si>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</si>
  <si>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</si>
  <si>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</si>
  <si>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</si>
  <si>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</si>
  <si>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</si>
  <si>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</si>
  <si>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</si>
  <si>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</si>
  <si>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</si>
  <si>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</si>
  <si>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</si>
  <si>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</si>
  <si>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</si>
  <si>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</si>
  <si>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</si>
  <si>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</si>
  <si>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</si>
  <si>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</si>
  <si>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</si>
  <si>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</si>
  <si>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</si>
  <si>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</si>
  <si>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</si>
  <si>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</si>
  <si>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</si>
  <si>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</si>
  <si>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</si>
  <si>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</si>
  <si>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</si>
  <si>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</si>
  <si>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</si>
  <si>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</si>
  <si>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</si>
  <si>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</si>
  <si>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</si>
  <si>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</si>
  <si>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</si>
  <si>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</si>
  <si>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</si>
  <si>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</si>
  <si>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</si>
  <si>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</si>
  <si>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</si>
  <si>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</si>
  <si>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</si>
  <si>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</si>
  <si>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</si>
  <si>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</si>
  <si>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</si>
  <si>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</si>
  <si>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</si>
  <si>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</si>
  <si>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</si>
  <si>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</si>
  <si>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</si>
  <si>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</si>
  <si>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</si>
  <si>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</si>
  <si>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</si>
  <si>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</si>
  <si>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</si>
  <si>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</si>
  <si>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</si>
  <si>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</si>
  <si>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</si>
  <si>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</si>
  <si>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</si>
  <si>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</si>
  <si>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</si>
  <si>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</si>
  <si>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</si>
  <si>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</si>
  <si>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</si>
  <si>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</si>
  <si>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</si>
  <si>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</si>
  <si>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</si>
  <si>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</si>
  <si>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</si>
  <si>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</si>
  <si>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</si>
  <si>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</si>
  <si>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</si>
  <si>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</si>
  <si>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</si>
  <si>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</si>
  <si>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</si>
  <si>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</si>
  <si>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</si>
  <si>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</si>
  <si>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</si>
  <si>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</si>
  <si>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</si>
  <si>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</si>
  <si>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</si>
  <si>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</si>
  <si>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</si>
  <si>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</si>
  <si>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</si>
  <si>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</si>
  <si>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</si>
  <si>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</si>
  <si>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</si>
  <si>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</si>
  <si>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</si>
  <si>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</si>
  <si>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</si>
  <si>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</si>
  <si>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</si>
  <si>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</si>
  <si>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</si>
  <si>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</si>
  <si>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</si>
  <si>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</si>
  <si>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</si>
  <si>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</si>
  <si>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</si>
  <si>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</si>
  <si>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</si>
  <si>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</si>
  <si>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</si>
  <si>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</si>
  <si>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</si>
  <si>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</si>
  <si>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</si>
  <si>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</si>
  <si>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</si>
  <si>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</si>
  <si>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</si>
  <si>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</si>
  <si>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</si>
  <si>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</si>
  <si>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</si>
  <si>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</si>
  <si>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</si>
  <si>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</si>
  <si>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</si>
  <si>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</si>
  <si>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</si>
  <si>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</si>
  <si>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</si>
  <si>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</si>
  <si>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</si>
  <si>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</si>
  <si>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</si>
  <si>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</si>
  <si>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</si>
  <si>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</si>
  <si>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</si>
  <si>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</si>
  <si>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</si>
  <si>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</si>
  <si>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</si>
  <si>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</si>
  <si>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</si>
  <si>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</si>
  <si>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</si>
  <si>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</si>
  <si>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</si>
  <si>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</si>
  <si>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</si>
  <si>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</si>
  <si>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</si>
  <si>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</si>
  <si>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</si>
  <si>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</si>
  <si>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</si>
  <si>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</si>
  <si>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</si>
  <si>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</si>
  <si>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</si>
  <si>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</si>
  <si>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</si>
  <si>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</si>
  <si>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</si>
  <si>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</si>
  <si>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</si>
  <si>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</si>
  <si>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</si>
  <si>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</si>
  <si>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</si>
  <si>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</si>
  <si>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</si>
  <si>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</si>
  <si>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</si>
  <si>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</si>
  <si>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</si>
  <si>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</si>
  <si>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</si>
  <si>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</si>
  <si>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</si>
  <si>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</si>
  <si>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</si>
  <si>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</si>
  <si>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</si>
  <si>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</si>
  <si>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</si>
  <si>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</si>
  <si>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</si>
  <si>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</si>
  <si>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</si>
  <si>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</si>
  <si>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</si>
  <si>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</si>
  <si>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</si>
  <si>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</si>
  <si>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</si>
  <si>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</si>
  <si>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</si>
  <si>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</si>
  <si>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</si>
  <si>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</si>
  <si>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</si>
  <si>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</si>
  <si>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</si>
  <si>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</si>
  <si>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</si>
  <si>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</si>
  <si>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</si>
  <si>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</si>
  <si>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</si>
  <si>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</si>
  <si>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</si>
  <si>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</si>
  <si>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</si>
  <si>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</si>
  <si>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</si>
  <si>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</si>
  <si>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</si>
  <si>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</si>
  <si>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</si>
  <si>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</si>
  <si>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</si>
  <si>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</si>
  <si>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</si>
  <si>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</si>
  <si>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</si>
  <si>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</si>
  <si>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</si>
  <si>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</si>
  <si>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</si>
  <si>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</si>
  <si>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</si>
  <si>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</si>
  <si>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</si>
  <si>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</si>
  <si>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</si>
  <si>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</si>
  <si>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</si>
  <si>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</si>
  <si>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</si>
  <si>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</si>
  <si>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</si>
  <si>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</si>
  <si>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</si>
  <si>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</si>
  <si>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</si>
  <si>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</si>
  <si>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</si>
  <si>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</si>
  <si>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</si>
  <si>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</si>
  <si>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</si>
  <si>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</si>
  <si>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</si>
  <si>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</si>
  <si>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</si>
  <si>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</si>
  <si>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</si>
  <si>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</si>
  <si>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</si>
  <si>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</si>
  <si>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</si>
  <si>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</si>
  <si>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</si>
  <si>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</si>
  <si>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</si>
  <si>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</si>
  <si>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</si>
  <si>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</si>
  <si>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</si>
  <si>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</si>
  <si>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</si>
  <si>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</si>
  <si>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</si>
  <si>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</si>
  <si>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</si>
  <si>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</si>
  <si>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</si>
  <si>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</si>
  <si>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</si>
  <si>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</si>
  <si>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</si>
  <si>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</si>
  <si>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</si>
  <si>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</si>
  <si>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</si>
  <si>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</si>
  <si>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</si>
  <si>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</si>
  <si>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</si>
  <si>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</si>
  <si>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</si>
  <si>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</si>
  <si>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</si>
  <si>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</si>
  <si>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</si>
  <si>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</si>
  <si>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</si>
  <si>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</si>
  <si>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</si>
  <si>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</si>
  <si>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</si>
  <si>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</si>
  <si>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</si>
  <si>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</si>
  <si>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</si>
  <si>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</si>
  <si>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</si>
  <si>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</si>
  <si>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</si>
  <si>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</si>
  <si>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</si>
  <si>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</si>
  <si>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</si>
  <si>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</si>
  <si>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</si>
  <si>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</si>
  <si>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</si>
  <si>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</si>
  <si>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</si>
  <si>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</si>
  <si>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</si>
  <si>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</si>
  <si>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</si>
  <si>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</si>
  <si>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</si>
  <si>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</si>
  <si>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</si>
  <si>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</si>
  <si>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</si>
  <si>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</si>
  <si>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</si>
  <si>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</si>
  <si>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</si>
  <si>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</si>
  <si>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</si>
  <si>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</si>
  <si>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</si>
  <si>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</si>
  <si>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</si>
  <si>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</si>
  <si>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</si>
  <si>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</si>
  <si>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</si>
  <si>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</si>
  <si>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</si>
  <si>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</si>
  <si>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</si>
  <si>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</si>
  <si>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</si>
  <si>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</si>
  <si>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</si>
  <si>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</si>
  <si>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</si>
  <si>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</si>
  <si>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</si>
  <si>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</si>
  <si>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</si>
  <si>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</si>
  <si>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</si>
  <si>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</si>
  <si>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</si>
  <si>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</si>
  <si>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</si>
  <si>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</si>
  <si>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</si>
  <si>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</si>
  <si>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</si>
  <si>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</si>
  <si>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</si>
  <si>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</si>
  <si>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</si>
  <si>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</si>
  <si>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</si>
  <si>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</si>
  <si>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</si>
  <si>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</si>
  <si>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</si>
  <si>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</si>
  <si>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</si>
  <si>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</si>
  <si>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</si>
  <si>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</si>
  <si>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</si>
  <si>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</si>
  <si>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</si>
  <si>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</si>
  <si>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</si>
  <si>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</si>
  <si>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</si>
  <si>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</si>
  <si>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</si>
  <si>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</si>
  <si>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</si>
  <si>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</si>
  <si>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</si>
  <si>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</si>
  <si>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</si>
  <si>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</si>
  <si>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</si>
  <si>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</si>
  <si>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</si>
  <si>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</si>
  <si>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</si>
  <si>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</si>
  <si>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</si>
  <si>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</si>
  <si>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</si>
  <si>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</si>
  <si>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</si>
  <si>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</si>
  <si>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</si>
  <si>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</si>
  <si>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</si>
  <si>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</si>
  <si>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</si>
  <si>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</si>
  <si>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</si>
  <si>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</si>
  <si>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</si>
  <si>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</si>
  <si>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</si>
  <si>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</si>
  <si>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</si>
  <si>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</si>
  <si>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</si>
  <si>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</si>
  <si>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</si>
  <si>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</si>
  <si>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</si>
  <si>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</si>
  <si>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</si>
  <si>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</si>
  <si>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</si>
  <si>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</si>
  <si>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</si>
  <si>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</si>
  <si>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</si>
  <si>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</si>
  <si>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</si>
  <si>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</si>
  <si>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</si>
  <si>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</si>
  <si>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</si>
  <si>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</si>
  <si>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</si>
  <si>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</si>
  <si>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</si>
  <si>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</si>
  <si>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</si>
  <si>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</si>
  <si>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</si>
  <si>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</si>
  <si>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</si>
  <si>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</si>
  <si>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</si>
  <si>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</si>
  <si>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</si>
  <si>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</si>
  <si>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</si>
  <si>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</si>
  <si>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</si>
  <si>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</si>
  <si>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</si>
  <si>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</si>
  <si>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</si>
  <si>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</si>
  <si>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</si>
  <si>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</si>
  <si>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</si>
  <si>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</si>
  <si>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</si>
  <si>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</si>
  <si>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</si>
  <si>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</si>
  <si>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</si>
  <si>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</si>
  <si>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</si>
  <si>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</si>
  <si>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</si>
  <si>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</si>
  <si>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</si>
  <si>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</si>
  <si>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</si>
  <si>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</si>
  <si>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</si>
  <si>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</si>
  <si>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</si>
  <si>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</si>
  <si>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</si>
  <si>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</si>
  <si>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</si>
  <si>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</si>
  <si>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</si>
  <si>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</si>
  <si>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</si>
  <si>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</si>
  <si>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</si>
  <si>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</si>
  <si>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</si>
  <si>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</si>
  <si>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</si>
  <si>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</si>
  <si>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</si>
  <si>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</si>
  <si>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</si>
  <si>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</si>
  <si>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</si>
  <si>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</si>
  <si>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</si>
  <si>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</si>
  <si>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</si>
  <si>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</si>
  <si>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</si>
  <si>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</si>
  <si>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</si>
  <si>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</si>
  <si>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</si>
  <si>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</si>
  <si>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</si>
  <si>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</si>
  <si>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</si>
  <si>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</si>
  <si>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</si>
  <si>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</si>
  <si>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</si>
  <si>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</si>
  <si>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</si>
  <si>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</si>
  <si>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</si>
  <si>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</si>
  <si>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</si>
  <si>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</si>
  <si>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</si>
  <si>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</si>
  <si>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</si>
  <si>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</si>
  <si>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</si>
  <si>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</si>
  <si>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</si>
  <si>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</si>
  <si>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</si>
  <si>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</si>
  <si>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</si>
  <si>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</si>
  <si>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</si>
  <si>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</si>
  <si>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</si>
  <si>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</si>
  <si>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</si>
  <si>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</si>
  <si>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</si>
  <si>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</si>
  <si>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</si>
  <si>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</si>
  <si>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</si>
  <si>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</si>
  <si>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</si>
  <si>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</si>
  <si>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</si>
  <si>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</si>
  <si>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</si>
  <si>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</si>
  <si>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</si>
  <si>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</si>
  <si>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</si>
  <si>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</si>
  <si>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</si>
  <si>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</si>
  <si>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</si>
  <si>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</si>
  <si>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</si>
  <si>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</si>
  <si>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</si>
  <si>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</si>
  <si>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</si>
  <si>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</si>
  <si>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</si>
  <si>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</si>
  <si>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</si>
  <si>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</si>
  <si>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</si>
  <si>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</si>
  <si>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</si>
  <si>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</si>
  <si>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</si>
  <si>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</si>
  <si>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</si>
  <si>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</si>
  <si>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</si>
  <si>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</si>
  <si>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</si>
  <si>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</si>
  <si>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</si>
  <si>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</si>
  <si>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</si>
  <si>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</si>
  <si>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</si>
  <si>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</si>
  <si>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</si>
  <si>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</si>
  <si>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</si>
  <si>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</si>
  <si>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</si>
  <si>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</si>
  <si>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</si>
  <si>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</si>
  <si>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</si>
  <si>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</si>
  <si>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</si>
  <si>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</si>
  <si>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</si>
  <si>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</si>
  <si>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</si>
  <si>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</si>
  <si>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</si>
  <si>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</si>
  <si>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</si>
  <si>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</si>
  <si>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</si>
  <si>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</si>
  <si>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</si>
  <si>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</si>
  <si>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</si>
  <si>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</si>
  <si>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</si>
  <si>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</si>
  <si>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</si>
  <si>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</si>
  <si>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</si>
  <si>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</si>
  <si>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</si>
  <si>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</si>
  <si>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</si>
  <si>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</si>
  <si>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</si>
  <si>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</si>
  <si>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</si>
  <si>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</si>
  <si>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</si>
  <si>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</si>
  <si>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</si>
  <si>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</si>
  <si>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</si>
  <si>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</si>
  <si>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</si>
  <si>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</si>
  <si>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</si>
  <si>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</si>
  <si>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</si>
  <si>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</si>
  <si>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</si>
  <si>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</si>
  <si>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</si>
  <si>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</si>
  <si>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</si>
  <si>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</si>
  <si>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</si>
  <si>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</si>
  <si>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</si>
  <si>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</si>
  <si>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</si>
  <si>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</si>
  <si>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</si>
  <si>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</si>
  <si>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</si>
  <si>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</si>
  <si>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</si>
  <si>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</si>
  <si>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</si>
  <si>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</si>
  <si>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</si>
  <si>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</si>
  <si>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</si>
  <si>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</si>
  <si>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</si>
  <si>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</si>
  <si>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</si>
  <si>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</si>
  <si>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</si>
  <si>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</si>
  <si>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</si>
  <si>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</si>
  <si>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</si>
  <si>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</si>
  <si>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</si>
  <si>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</si>
  <si>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</si>
  <si>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</si>
  <si>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</si>
  <si>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</si>
  <si>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</si>
  <si>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</si>
  <si>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</si>
  <si>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</si>
  <si>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</si>
  <si>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</si>
  <si>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</si>
  <si>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</si>
  <si>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</si>
  <si>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</si>
  <si>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</si>
  <si>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</si>
  <si>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</si>
  <si>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</si>
  <si>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</si>
  <si>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</si>
  <si>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</si>
  <si>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</si>
  <si>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</si>
  <si>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</si>
  <si>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</si>
  <si>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</si>
  <si>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</si>
  <si>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</si>
  <si>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</si>
  <si>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</si>
  <si>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</si>
  <si>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</si>
  <si>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</si>
  <si>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</si>
  <si>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</si>
  <si>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</si>
  <si>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</si>
  <si>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</si>
  <si>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</si>
  <si>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</si>
  <si>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</si>
  <si>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</si>
  <si>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</si>
  <si>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</si>
  <si>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</si>
  <si>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</si>
  <si>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</si>
  <si>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</si>
  <si>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</si>
  <si>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</si>
  <si>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</si>
  <si>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</si>
  <si>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</si>
  <si>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</si>
  <si>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</si>
  <si>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</si>
  <si>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</si>
  <si>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</si>
  <si>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</si>
  <si>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</si>
  <si>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</si>
  <si>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</si>
  <si>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</si>
  <si>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</si>
  <si>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</si>
  <si>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</si>
  <si>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</si>
  <si>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</si>
  <si>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</si>
  <si>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</si>
  <si>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</si>
  <si>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</si>
  <si>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</si>
  <si>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</si>
  <si>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</si>
  <si>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</si>
  <si>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</si>
  <si>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</si>
  <si>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</si>
  <si>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</si>
  <si>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</si>
  <si>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</si>
  <si>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</si>
  <si>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</si>
  <si>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</si>
  <si>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</si>
  <si>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</si>
  <si>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</si>
  <si>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</si>
  <si>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</si>
  <si>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</si>
  <si>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</si>
  <si>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</si>
  <si>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</si>
  <si>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</si>
  <si>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</si>
  <si>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</si>
  <si>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</si>
  <si>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</si>
  <si>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</si>
  <si>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</si>
  <si>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</si>
  <si>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</si>
  <si>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</si>
  <si>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</si>
  <si>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</si>
  <si>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</si>
  <si>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</si>
  <si>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</si>
  <si>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</si>
  <si>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</si>
  <si>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</si>
  <si>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</si>
  <si>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</si>
  <si>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</si>
  <si>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</si>
  <si>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</si>
  <si>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</si>
  <si>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</si>
  <si>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</si>
  <si>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</si>
  <si>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</si>
  <si>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</si>
  <si>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</si>
  <si>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</si>
  <si>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</si>
  <si>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</si>
  <si>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</si>
  <si>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</si>
  <si>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</si>
  <si>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</si>
  <si>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</si>
  <si>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</si>
  <si>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</si>
  <si>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</si>
  <si>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</si>
  <si>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</si>
  <si>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</si>
  <si>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</si>
  <si>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</si>
  <si>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</si>
  <si>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</si>
  <si>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</si>
  <si>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</si>
  <si>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</si>
  <si>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</si>
  <si>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</si>
  <si>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</si>
  <si>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</si>
  <si>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</si>
  <si>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</si>
  <si>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</si>
  <si>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</si>
  <si>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</si>
  <si>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</si>
  <si>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</si>
  <si>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</si>
  <si>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</si>
  <si>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</si>
  <si>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</si>
  <si>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</si>
  <si>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</si>
  <si>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</si>
  <si>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</si>
  <si>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</si>
  <si>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</si>
  <si>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</si>
  <si>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</si>
  <si>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</si>
  <si>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</si>
  <si>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</si>
  <si>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</si>
  <si>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</si>
  <si>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</si>
  <si>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</si>
  <si>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</si>
  <si>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</si>
  <si>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</si>
  <si>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</si>
  <si>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</si>
  <si>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</si>
  <si>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</si>
  <si>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</si>
  <si>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</si>
  <si>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</si>
  <si>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</si>
  <si>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</si>
  <si>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</si>
  <si>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</si>
  <si>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</si>
  <si>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</si>
  <si>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</si>
  <si>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</si>
  <si>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</si>
  <si>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</si>
  <si>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</si>
  <si>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</si>
  <si>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</si>
  <si>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</si>
  <si>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</si>
  <si>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</si>
  <si>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</si>
  <si>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</si>
  <si>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</si>
  <si>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</si>
  <si>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</si>
  <si>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</si>
  <si>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</si>
  <si>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</si>
  <si>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</si>
  <si>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</si>
  <si>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</si>
  <si>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</si>
  <si>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</si>
  <si>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</si>
  <si>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</si>
  <si>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</si>
  <si>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</si>
  <si>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</si>
  <si>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</si>
  <si>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</si>
  <si>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</si>
  <si>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</si>
  <si>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</si>
  <si>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</si>
  <si>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</si>
  <si>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</si>
  <si>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</si>
  <si>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</si>
  <si>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</si>
  <si>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</si>
  <si>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</si>
  <si>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</si>
  <si>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</si>
  <si>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</si>
  <si>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</si>
  <si>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</si>
  <si>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</si>
  <si>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</si>
  <si>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</si>
  <si>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</si>
  <si>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</si>
  <si>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</si>
  <si>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</si>
  <si>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</si>
  <si>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</si>
  <si>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</si>
  <si>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</si>
  <si>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</si>
  <si>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</si>
  <si>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</si>
  <si>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</si>
  <si>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</si>
  <si>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</si>
  <si>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</si>
  <si>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</si>
  <si>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</si>
  <si>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</si>
  <si>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</si>
  <si>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</si>
  <si>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</si>
  <si>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</si>
  <si>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</si>
  <si>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</si>
  <si>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</si>
  <si>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</si>
  <si>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</si>
  <si>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</si>
  <si>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</si>
  <si>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</si>
  <si>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</si>
  <si>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</si>
  <si>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</si>
  <si>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</si>
  <si>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</si>
  <si>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</si>
  <si>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</si>
  <si>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</si>
  <si>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</si>
  <si>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</si>
  <si>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</si>
  <si>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</si>
  <si>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</si>
  <si>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</si>
  <si>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</si>
  <si>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</si>
  <si>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</si>
  <si>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</si>
  <si>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</si>
  <si>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</si>
  <si>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</si>
  <si>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</si>
  <si>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</si>
  <si>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</si>
  <si>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</si>
  <si>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</si>
  <si>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</si>
  <si>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</si>
  <si>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</si>
  <si>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</si>
  <si>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</si>
  <si>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</si>
  <si>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</si>
  <si>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</si>
  <si>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</si>
  <si>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</si>
  <si>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</si>
  <si>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</si>
  <si>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</si>
  <si>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</si>
  <si>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</si>
  <si>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</si>
  <si>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</si>
  <si>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</si>
  <si>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</si>
  <si>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</si>
  <si>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</si>
  <si>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</si>
  <si>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</si>
  <si>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</si>
  <si>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</si>
  <si>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</si>
  <si>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</si>
  <si>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</si>
  <si>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</si>
  <si>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</si>
  <si>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</si>
  <si>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</si>
  <si>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</si>
  <si>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</si>
  <si>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</si>
  <si>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</si>
  <si>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</si>
  <si>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</si>
  <si>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</si>
  <si>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</si>
  <si>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</si>
  <si>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</si>
  <si>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</si>
  <si>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</si>
  <si>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</si>
  <si>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</si>
  <si>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</si>
  <si>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</si>
  <si>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</si>
  <si>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</si>
  <si>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</si>
  <si>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</si>
  <si>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</si>
  <si>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</si>
  <si>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</si>
  <si>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</si>
  <si>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</si>
  <si>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</si>
  <si>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</si>
  <si>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</si>
  <si>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</si>
  <si>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</si>
  <si>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</si>
  <si>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</si>
  <si>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</si>
  <si>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</si>
  <si>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</si>
  <si>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</si>
  <si>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</si>
  <si>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</si>
  <si>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</si>
  <si>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</si>
  <si>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</si>
  <si>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</si>
  <si>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</si>
  <si>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</si>
  <si>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</si>
  <si>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</si>
  <si>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</si>
  <si>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</si>
  <si>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</si>
  <si>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</si>
  <si>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</si>
  <si>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</si>
  <si>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</si>
  <si>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</si>
  <si>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</si>
  <si>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</si>
  <si>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</si>
  <si>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</si>
  <si>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</si>
  <si>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</si>
  <si>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</si>
  <si>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</si>
  <si>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</si>
  <si>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</si>
  <si>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</si>
  <si>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</si>
  <si>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</si>
  <si>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</si>
  <si>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</si>
  <si>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</si>
  <si>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</si>
  <si>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</si>
  <si>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</si>
  <si>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</si>
  <si>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</si>
  <si>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</si>
  <si>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</si>
  <si>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</si>
  <si>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</si>
  <si>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</si>
  <si>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</si>
  <si>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</si>
  <si>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</si>
  <si>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</si>
  <si>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</si>
  <si>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</si>
  <si>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</si>
  <si>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</si>
  <si>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</si>
  <si>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</si>
  <si>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</si>
  <si>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</si>
  <si>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</si>
  <si>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</si>
  <si>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</si>
  <si>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</si>
  <si>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</si>
  <si>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</si>
  <si>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</si>
  <si>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</si>
  <si>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</si>
  <si>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</si>
  <si>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</si>
  <si>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</si>
  <si>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</si>
  <si>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</si>
  <si>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</si>
  <si>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</si>
  <si>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</si>
  <si>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</si>
  <si>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</si>
  <si>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</si>
  <si>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</si>
  <si>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</si>
  <si>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</si>
  <si>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</si>
  <si>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</si>
  <si>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</si>
  <si>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</si>
  <si>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</si>
  <si>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</si>
  <si>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</si>
  <si>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</si>
  <si>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</si>
  <si>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</si>
  <si>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</si>
  <si>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</si>
  <si>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</si>
  <si>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</si>
  <si>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</si>
  <si>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</si>
  <si>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</si>
  <si>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</si>
  <si>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</si>
  <si>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</si>
  <si>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</si>
  <si>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</si>
  <si>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</si>
  <si>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</si>
  <si>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</si>
  <si>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</si>
  <si>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</si>
  <si>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</si>
  <si>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</si>
  <si>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</si>
  <si>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</si>
  <si>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</si>
  <si>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</si>
  <si>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</si>
  <si>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</si>
  <si>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</si>
  <si>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</si>
  <si>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</si>
  <si>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</si>
  <si>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</si>
  <si>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</si>
  <si>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</si>
  <si>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</si>
  <si>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</si>
  <si>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</si>
  <si>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</si>
  <si>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</si>
  <si>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</si>
  <si>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</si>
  <si>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</si>
  <si>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</si>
  <si>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</si>
  <si>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</si>
  <si>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</si>
  <si>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</si>
  <si>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</si>
  <si>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</si>
  <si>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</si>
  <si>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</si>
  <si>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</si>
  <si>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</si>
  <si>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</si>
  <si>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</si>
  <si>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</si>
  <si>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</si>
  <si>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</si>
  <si>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</si>
  <si>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</si>
  <si>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</si>
  <si>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</si>
  <si>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</si>
  <si>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</si>
  <si>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</si>
  <si>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</si>
  <si>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</si>
  <si>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</si>
  <si>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</si>
  <si>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</si>
  <si>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</si>
  <si>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</si>
  <si>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</si>
  <si>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</si>
  <si>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</si>
  <si>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</si>
  <si>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</si>
  <si>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</si>
  <si>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</si>
  <si>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</si>
  <si>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</si>
  <si>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</si>
  <si>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</si>
  <si>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</si>
  <si>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</si>
  <si>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</si>
  <si>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</si>
  <si>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</si>
  <si>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</si>
  <si>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</si>
  <si>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</si>
  <si>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</si>
  <si>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</si>
  <si>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</si>
  <si>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</si>
  <si>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</si>
  <si>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</si>
  <si>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</si>
  <si>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</si>
  <si>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</si>
  <si>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</si>
  <si>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</si>
  <si>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</si>
  <si>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</si>
  <si>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</si>
  <si>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</si>
  <si>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</si>
  <si>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</si>
  <si>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</si>
  <si>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</si>
  <si>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</si>
  <si>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</si>
  <si>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</si>
  <si>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</si>
  <si>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</si>
  <si>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</si>
  <si>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</si>
  <si>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</si>
  <si>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</si>
  <si>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</si>
  <si>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</si>
  <si>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</si>
  <si>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</si>
  <si>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</si>
  <si>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</si>
  <si>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</si>
  <si>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</si>
  <si>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</si>
  <si>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</si>
  <si>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</si>
  <si>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</si>
  <si>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</si>
  <si>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</si>
  <si>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</si>
  <si>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</si>
  <si>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</si>
  <si>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</si>
  <si>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</si>
  <si>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</si>
  <si>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</si>
  <si>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</si>
  <si>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</si>
  <si>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</si>
  <si>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</si>
  <si>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</si>
  <si>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</si>
  <si>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</si>
  <si>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</si>
  <si>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</si>
  <si>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</si>
  <si>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</si>
  <si>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</si>
  <si>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</si>
  <si>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</si>
  <si>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</si>
  <si>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</si>
  <si>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</si>
  <si>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</si>
  <si>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</si>
  <si>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</si>
  <si>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</si>
  <si>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</si>
  <si>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</si>
  <si>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</si>
  <si>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</si>
  <si>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</si>
  <si>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</si>
  <si>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</si>
  <si>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</si>
  <si>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</si>
  <si>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</si>
  <si>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</si>
  <si>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</si>
  <si>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</si>
  <si>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</si>
  <si>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</si>
  <si>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</si>
  <si>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</si>
  <si>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</si>
  <si>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</si>
  <si>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</si>
  <si>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</si>
  <si>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</si>
  <si>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</si>
  <si>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</si>
  <si>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</si>
  <si>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</si>
  <si>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</si>
  <si>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</si>
  <si>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</si>
  <si>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</si>
  <si>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</si>
  <si>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</si>
  <si>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</si>
  <si>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</si>
  <si>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</si>
  <si>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</si>
  <si>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</si>
  <si>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</si>
  <si>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</si>
  <si>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</si>
  <si>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</si>
  <si>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</si>
  <si>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</si>
  <si>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</si>
  <si>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</si>
  <si>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</si>
  <si>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</si>
  <si>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</si>
  <si>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</si>
  <si>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</si>
  <si>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</si>
  <si>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</si>
  <si>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</si>
  <si>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</si>
  <si>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</si>
  <si>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</si>
  <si>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</si>
  <si>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</si>
  <si>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</si>
  <si>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</si>
  <si>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</si>
  <si>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</si>
  <si>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</si>
  <si>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</si>
  <si>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</si>
  <si>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</si>
  <si>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</si>
  <si>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</si>
  <si>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</si>
  <si>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</si>
  <si>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</si>
  <si>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</si>
  <si>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</si>
  <si>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</si>
  <si>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</si>
  <si>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</si>
  <si>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</si>
  <si>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</si>
  <si>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</si>
  <si>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</si>
  <si>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</si>
  <si>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</si>
  <si>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</si>
  <si>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</si>
  <si>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</si>
  <si>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</si>
  <si>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</si>
  <si>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</si>
  <si>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</si>
  <si>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</si>
  <si>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</si>
  <si>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</si>
  <si>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</si>
  <si>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</si>
  <si>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</si>
  <si>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</si>
  <si>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</si>
  <si>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</si>
  <si>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</si>
  <si>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</si>
  <si>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</si>
  <si>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</si>
  <si>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</si>
  <si>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</si>
  <si>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</si>
  <si>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</si>
  <si>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</si>
  <si>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</si>
  <si>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</si>
  <si>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</si>
  <si>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</si>
  <si>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</si>
  <si>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</si>
  <si>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</si>
  <si>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</si>
  <si>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</si>
  <si>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</si>
  <si>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</si>
  <si>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</si>
  <si>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</si>
  <si>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</si>
  <si>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</si>
  <si>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</si>
  <si>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</si>
  <si>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</si>
  <si>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</si>
  <si>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</si>
  <si>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</si>
  <si>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</si>
  <si>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</si>
  <si>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</si>
  <si>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</si>
  <si>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</si>
  <si>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</si>
  <si>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</si>
  <si>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</si>
  <si>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</si>
  <si>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</si>
  <si>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</si>
  <si>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</si>
  <si>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</si>
  <si>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</si>
  <si>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</si>
  <si>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</si>
  <si>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</si>
  <si>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</si>
  <si>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</si>
  <si>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</si>
  <si>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</si>
  <si>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</si>
  <si>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</si>
  <si>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</si>
  <si>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</si>
  <si>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</si>
  <si>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</si>
  <si>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</si>
  <si>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</si>
  <si>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</si>
  <si>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</si>
  <si>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</si>
  <si>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</si>
  <si>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</si>
  <si>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</si>
  <si>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</si>
  <si>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</si>
  <si>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</si>
  <si>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</si>
  <si>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</si>
  <si>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</si>
  <si>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</si>
  <si>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</si>
  <si>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</si>
  <si>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</si>
  <si>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</si>
  <si>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</si>
  <si>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</si>
  <si>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</si>
  <si>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</si>
  <si>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</si>
  <si>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</si>
  <si>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</si>
  <si>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</si>
  <si>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</si>
  <si>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</si>
  <si>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</si>
  <si>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</si>
  <si>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</si>
  <si>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</si>
  <si>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</si>
  <si>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</si>
  <si>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</si>
  <si>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</si>
  <si>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</si>
  <si>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</si>
  <si>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</si>
  <si>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</si>
  <si>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</si>
  <si>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</si>
  <si>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</si>
  <si>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</si>
  <si>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</si>
  <si>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</si>
  <si>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</si>
  <si>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</si>
  <si>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</si>
  <si>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</si>
  <si>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</si>
  <si>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</si>
  <si>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</si>
  <si>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</si>
  <si>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</si>
  <si>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</si>
  <si>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</si>
  <si>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</si>
  <si>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</si>
  <si>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</si>
  <si>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</si>
  <si>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</si>
  <si>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</si>
  <si>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</si>
  <si>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</si>
  <si>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</si>
  <si>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</si>
  <si>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</si>
  <si>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</si>
  <si>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</si>
  <si>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</si>
  <si>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</si>
  <si>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</si>
  <si>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</si>
  <si>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</si>
  <si>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</si>
  <si>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</si>
  <si>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</si>
  <si>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</si>
  <si>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</si>
  <si>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</si>
  <si>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</si>
  <si>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</si>
  <si>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</si>
  <si>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</si>
  <si>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</si>
  <si>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</si>
  <si>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</si>
  <si>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</si>
  <si>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</si>
  <si>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</si>
  <si>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</si>
  <si>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</si>
  <si>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</si>
  <si>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</si>
  <si>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</si>
  <si>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</si>
  <si>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</si>
  <si>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</si>
  <si>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</si>
  <si>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</si>
  <si>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</si>
  <si>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</si>
  <si>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</si>
  <si>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</si>
  <si>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</si>
  <si>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</si>
  <si>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</si>
  <si>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</si>
  <si>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</si>
  <si>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</si>
  <si>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</si>
  <si>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</si>
  <si>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</si>
  <si>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</si>
  <si>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</si>
  <si>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</si>
  <si>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</si>
  <si>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</si>
  <si>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</si>
  <si>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</si>
  <si>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</si>
  <si>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</si>
  <si>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</si>
  <si>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</si>
  <si>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</si>
  <si>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</si>
  <si>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</si>
  <si>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</si>
  <si>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</si>
  <si>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</si>
  <si>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</si>
  <si>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</si>
  <si>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</si>
  <si>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</si>
  <si>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</si>
  <si>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</si>
  <si>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</si>
  <si>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</si>
  <si>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</si>
  <si>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</si>
  <si>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</si>
  <si>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</si>
  <si>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</si>
  <si>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</si>
  <si>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</si>
  <si>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</si>
  <si>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</si>
  <si>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</si>
  <si>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</si>
  <si>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</si>
  <si>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</si>
  <si>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</si>
  <si>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</si>
  <si>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</si>
  <si>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</si>
  <si>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</si>
  <si>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</si>
  <si>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</si>
  <si>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</si>
  <si>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</si>
  <si>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</si>
  <si>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</si>
  <si>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</si>
  <si>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</si>
  <si>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</si>
  <si>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</si>
  <si>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</si>
  <si>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</si>
  <si>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</si>
  <si>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</si>
  <si>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</si>
  <si>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</si>
  <si>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</si>
  <si>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</si>
  <si>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</si>
  <si>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</si>
  <si>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</si>
  <si>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</si>
  <si>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</si>
  <si>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</si>
  <si>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</si>
  <si>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</si>
  <si>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</si>
  <si>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</si>
  <si>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</si>
  <si>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</si>
  <si>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</si>
  <si>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</si>
  <si>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</si>
  <si>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</si>
  <si>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</si>
  <si>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</si>
  <si>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</si>
  <si>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</si>
  <si>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</si>
  <si>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</si>
  <si>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</si>
  <si>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</si>
  <si>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</si>
  <si>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</si>
  <si>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</si>
  <si>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</si>
  <si>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</si>
  <si>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</si>
  <si>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</si>
  <si>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</si>
  <si>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</si>
  <si>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</si>
  <si>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</si>
  <si>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</si>
  <si>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</si>
  <si>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</si>
  <si>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</si>
  <si>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</si>
  <si>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</si>
  <si>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</si>
  <si>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</si>
  <si>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</si>
  <si>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</si>
  <si>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</si>
  <si>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</si>
  <si>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</si>
  <si>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</si>
  <si>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</si>
  <si>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</si>
  <si>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</si>
  <si>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</si>
  <si>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</si>
  <si>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</si>
  <si>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</si>
  <si>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</si>
  <si>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</si>
  <si>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</si>
  <si>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</si>
  <si>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</si>
  <si>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</si>
  <si>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</si>
  <si>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</si>
  <si>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</si>
  <si>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</si>
  <si>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</si>
  <si>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</si>
  <si>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</si>
  <si>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</si>
  <si>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</si>
  <si>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</si>
  <si>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</si>
  <si>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</si>
  <si>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</si>
  <si>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</si>
  <si>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</si>
  <si>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</si>
  <si>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</si>
  <si>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</si>
  <si>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</si>
  <si>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</si>
  <si>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</si>
  <si>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</si>
  <si>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</si>
  <si>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</si>
  <si>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</si>
  <si>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</si>
  <si>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</si>
  <si>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</si>
  <si>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</si>
  <si>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</si>
  <si>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</si>
  <si>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</si>
  <si>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</si>
  <si>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</si>
  <si>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</si>
  <si>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</si>
  <si>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</si>
  <si>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</si>
  <si>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</si>
  <si>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</si>
  <si>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</si>
  <si>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</si>
  <si>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</si>
  <si>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</si>
  <si>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</si>
  <si>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</si>
  <si>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</si>
  <si>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</si>
  <si>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</si>
  <si>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</si>
  <si>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</si>
  <si>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</si>
  <si>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</si>
  <si>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</si>
  <si>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</si>
  <si>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</si>
  <si>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</si>
  <si>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</si>
  <si>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</si>
  <si>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</si>
  <si>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</si>
  <si>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</si>
  <si>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</si>
  <si>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</si>
  <si>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</si>
  <si>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</si>
  <si>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</si>
  <si>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</si>
  <si>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</si>
  <si>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</si>
  <si>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</si>
  <si>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</si>
  <si>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</si>
  <si>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</si>
  <si>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</si>
  <si>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</si>
  <si>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</si>
  <si>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</si>
  <si>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</si>
  <si>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</si>
  <si>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</si>
  <si>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</si>
  <si>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</si>
  <si>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</si>
  <si>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</si>
  <si>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</si>
  <si>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</si>
  <si>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</si>
  <si>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</si>
  <si>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</si>
  <si>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</si>
  <si>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</si>
  <si>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</si>
  <si>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</si>
  <si>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</si>
  <si>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</si>
  <si>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</si>
  <si>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</si>
  <si>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</si>
  <si>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</si>
  <si>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</si>
  <si>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</si>
  <si>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</si>
  <si>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</si>
  <si>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</si>
  <si>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</si>
  <si>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</si>
  <si>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</si>
  <si>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</si>
  <si>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</si>
  <si>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</si>
  <si>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</si>
  <si>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</si>
  <si>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</si>
  <si>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</si>
  <si>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</si>
  <si>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</si>
  <si>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</si>
  <si>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</si>
  <si>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</si>
  <si>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</si>
  <si>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</si>
  <si>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</si>
  <si>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</si>
  <si>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</si>
  <si>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</si>
  <si>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</si>
  <si>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</si>
  <si>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</si>
  <si>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</si>
  <si>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</si>
  <si>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</si>
  <si>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</si>
  <si>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</si>
  <si>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</si>
  <si>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</si>
  <si>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</si>
  <si>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</si>
  <si>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</si>
  <si>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</si>
  <si>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</si>
  <si>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</si>
  <si>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</si>
  <si>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</si>
  <si>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</si>
  <si>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</si>
  <si>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</si>
  <si>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</si>
  <si>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</si>
  <si>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</si>
  <si>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</si>
  <si>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</si>
  <si>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</si>
  <si>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</si>
  <si>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</si>
  <si>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</si>
  <si>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</si>
  <si>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</si>
  <si>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</si>
  <si>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</si>
  <si>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</si>
  <si>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</si>
  <si>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</si>
  <si>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</si>
  <si>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</si>
  <si>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</si>
  <si>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</si>
  <si>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</si>
  <si>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</si>
  <si>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</si>
  <si>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</si>
  <si>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</si>
  <si>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</si>
  <si>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</si>
  <si>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</si>
  <si>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</si>
  <si>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</si>
  <si>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</si>
  <si>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</si>
  <si>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</si>
  <si>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</si>
  <si>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</si>
  <si>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</si>
  <si>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</si>
  <si>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</si>
  <si>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</si>
  <si>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</si>
  <si>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</si>
  <si>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</si>
  <si>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</si>
  <si>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</si>
  <si>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</si>
  <si>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</si>
  <si>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</si>
  <si>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</si>
  <si>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</si>
  <si>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</si>
  <si>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</si>
  <si>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</si>
  <si>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</si>
  <si>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</si>
  <si>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</si>
  <si>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</si>
  <si>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</si>
  <si>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</si>
  <si>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</si>
  <si>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</si>
  <si>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</si>
  <si>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</si>
  <si>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</si>
  <si>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</si>
  <si>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</si>
  <si>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</si>
  <si>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</si>
  <si>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</si>
  <si>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</si>
  <si>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</si>
  <si>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</si>
  <si>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</si>
  <si>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</si>
  <si>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</si>
  <si>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</si>
  <si>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</si>
  <si>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</si>
  <si>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</si>
  <si>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</si>
  <si>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</si>
  <si>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</si>
  <si>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</si>
  <si>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</si>
  <si>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</si>
  <si>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</si>
  <si>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</si>
  <si>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</si>
  <si>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</si>
  <si>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</si>
  <si>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</si>
  <si>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</si>
  <si>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</si>
  <si>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</si>
  <si>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</si>
  <si>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</si>
  <si>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</si>
  <si>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</si>
  <si>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</si>
  <si>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</si>
  <si>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</si>
  <si>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</si>
  <si>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</si>
  <si>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</si>
  <si>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</si>
  <si>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</si>
  <si>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</si>
  <si>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</si>
  <si>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</si>
  <si>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</si>
  <si>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</si>
  <si>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</si>
  <si>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</si>
  <si>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</si>
  <si>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</si>
  <si>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</si>
  <si>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</si>
  <si>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</si>
  <si>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</si>
  <si>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</si>
  <si>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</si>
  <si>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</si>
  <si>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</si>
  <si>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</si>
  <si>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</si>
  <si>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</si>
  <si>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</si>
  <si>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</si>
  <si>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</si>
  <si>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</si>
  <si>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</si>
  <si>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</si>
  <si>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</si>
  <si>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</si>
  <si>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</si>
  <si>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</si>
  <si>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</si>
  <si>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</si>
  <si>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</si>
  <si>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</si>
  <si>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</si>
  <si>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</si>
  <si>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</si>
  <si>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</si>
  <si>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</si>
  <si>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</si>
  <si>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</si>
  <si>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</si>
  <si>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</si>
  <si>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</si>
  <si>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</si>
  <si>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</si>
  <si>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</si>
  <si>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</si>
  <si>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</si>
  <si>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</si>
  <si>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</si>
  <si>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</si>
  <si>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</si>
  <si>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</si>
  <si>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</si>
  <si>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</si>
  <si>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</si>
  <si>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</si>
  <si>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</si>
  <si>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</si>
  <si>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</si>
  <si>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</si>
  <si>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</si>
  <si>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</si>
  <si>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</si>
  <si>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</si>
  <si>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</si>
  <si>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</si>
  <si>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</si>
  <si>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</si>
  <si>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</si>
  <si>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</si>
  <si>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</si>
  <si>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</si>
  <si>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</si>
  <si>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</si>
  <si>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</si>
  <si>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</si>
  <si>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</si>
  <si>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</si>
  <si>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</si>
  <si>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</si>
  <si>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</si>
  <si>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</si>
  <si>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</si>
  <si>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</si>
  <si>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</si>
  <si>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</si>
  <si>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</si>
  <si>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</si>
  <si>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</si>
  <si>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</si>
  <si>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</si>
  <si>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</si>
  <si>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</si>
  <si>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</si>
  <si>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</si>
  <si>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</si>
  <si>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</si>
  <si>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</si>
  <si>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</si>
  <si>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</si>
  <si>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</si>
  <si>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</si>
  <si>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</si>
  <si>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</si>
  <si>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</si>
  <si>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</si>
  <si>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</si>
  <si>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</si>
  <si>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</si>
  <si>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</si>
  <si>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</si>
  <si>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</si>
  <si>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</si>
  <si>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</si>
  <si>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</si>
  <si>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</si>
  <si>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</si>
  <si>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</si>
  <si>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</si>
  <si>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</si>
  <si>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</si>
  <si>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</si>
  <si>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</si>
  <si>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</si>
  <si>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</si>
  <si>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</si>
  <si>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</si>
  <si>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</si>
  <si>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</si>
  <si>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</si>
  <si>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</si>
  <si>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</si>
  <si>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</si>
  <si>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</si>
  <si>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</si>
  <si>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</si>
  <si>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</si>
  <si>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</si>
  <si>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</si>
  <si>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</si>
  <si>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</si>
  <si>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</si>
  <si>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</si>
  <si>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</si>
  <si>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</si>
  <si>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</si>
  <si>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</si>
  <si>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</si>
  <si>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</si>
  <si>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</si>
  <si>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</si>
  <si>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</si>
  <si>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</si>
  <si>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</si>
  <si>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</si>
  <si>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</si>
  <si>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</si>
  <si>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</si>
  <si>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</si>
  <si>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</si>
  <si>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</si>
  <si>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</si>
  <si>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</si>
  <si>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</si>
  <si>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</si>
  <si>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</si>
  <si>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</si>
  <si>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</si>
  <si>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</si>
  <si>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</si>
  <si>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</si>
  <si>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</si>
  <si>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</si>
  <si>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</si>
  <si>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</si>
  <si>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</si>
  <si>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</si>
  <si>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</si>
  <si>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</si>
  <si>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</si>
  <si>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</si>
  <si>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</si>
  <si>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</si>
  <si>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</si>
  <si>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</si>
  <si>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</si>
  <si>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</si>
  <si>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</si>
  <si>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</si>
  <si>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</si>
  <si>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</si>
  <si>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</si>
  <si>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</si>
  <si>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</si>
  <si>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</si>
  <si>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</si>
  <si>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</si>
  <si>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</si>
  <si>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</si>
  <si>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</si>
  <si>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</si>
  <si>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</si>
  <si>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</si>
  <si>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</si>
  <si>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</si>
  <si>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</si>
  <si>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</si>
  <si>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</si>
  <si>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</si>
  <si>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</si>
  <si>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</si>
  <si>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</si>
  <si>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</si>
  <si>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</si>
  <si>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</si>
  <si>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</si>
  <si>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</si>
  <si>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</si>
  <si>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</si>
  <si>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</si>
  <si>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</si>
  <si>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</si>
  <si>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</si>
  <si>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</si>
  <si>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</si>
  <si>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</si>
  <si>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</si>
  <si>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</si>
  <si>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</si>
  <si>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</si>
  <si>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</si>
  <si>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</si>
  <si>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</si>
  <si>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</si>
  <si>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</si>
  <si>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</si>
  <si>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</si>
  <si>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</si>
  <si>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</si>
  <si>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</si>
  <si>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</si>
  <si>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</si>
  <si>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</si>
  <si>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</si>
  <si>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</si>
  <si>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</si>
  <si>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</si>
  <si>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</si>
  <si>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</si>
  <si>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</si>
  <si>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</si>
  <si>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</si>
  <si>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</si>
  <si>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</si>
  <si>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</si>
  <si>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</si>
  <si>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</si>
  <si>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</si>
  <si>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</si>
  <si>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</si>
  <si>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</si>
  <si>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</si>
  <si>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</si>
  <si>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</si>
  <si>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</si>
  <si>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</si>
  <si>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</si>
  <si>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</si>
  <si>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</si>
  <si>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</si>
  <si>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</si>
  <si>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</si>
  <si>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</si>
  <si>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</si>
  <si>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</si>
  <si>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</si>
  <si>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</si>
  <si>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</si>
  <si>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</si>
  <si>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</si>
  <si>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</si>
  <si>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</si>
  <si>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</si>
  <si>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</si>
  <si>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</si>
  <si>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</si>
  <si>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</si>
  <si>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</si>
  <si>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</si>
  <si>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</si>
  <si>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</si>
  <si>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</si>
  <si>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</si>
  <si>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</si>
  <si>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</si>
  <si>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</si>
  <si>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</si>
  <si>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</si>
  <si>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</si>
  <si>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</si>
  <si>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</si>
  <si>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</si>
  <si>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</si>
  <si>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</si>
  <si>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</si>
  <si>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</si>
  <si>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</si>
  <si>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</si>
  <si>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</si>
  <si>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</si>
  <si>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</si>
  <si>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</si>
  <si>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</si>
  <si>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</si>
  <si>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</si>
  <si>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</si>
  <si>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</si>
  <si>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</si>
  <si>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</si>
  <si>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</si>
  <si>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</si>
  <si>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</si>
  <si>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</si>
  <si>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</si>
  <si>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</si>
  <si>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</si>
  <si>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</si>
  <si>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</si>
  <si>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</si>
  <si>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</si>
  <si>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</si>
  <si>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</si>
  <si>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</si>
  <si>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</si>
  <si>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</si>
  <si>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</si>
  <si>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</si>
  <si>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</si>
  <si>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</si>
  <si>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</si>
  <si>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</si>
  <si>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</si>
  <si>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</si>
  <si>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</si>
  <si>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</si>
  <si>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</si>
  <si>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</si>
  <si>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</si>
  <si>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</si>
  <si>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</si>
  <si>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</si>
  <si>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</si>
  <si>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</si>
  <si>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</si>
  <si>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</si>
  <si>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</si>
  <si>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</si>
  <si>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</si>
  <si>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</si>
  <si>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</si>
  <si>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</si>
  <si>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</si>
  <si>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</si>
  <si>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</si>
  <si>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</si>
  <si>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</si>
  <si>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</si>
  <si>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</si>
  <si>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</si>
  <si>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</si>
  <si>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</si>
  <si>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</si>
  <si>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</si>
  <si>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</si>
  <si>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</si>
  <si>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</si>
  <si>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</si>
  <si>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</si>
  <si>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</si>
  <si>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</si>
  <si>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</si>
  <si>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</si>
  <si>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</si>
  <si>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</si>
  <si>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</si>
  <si>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</si>
  <si>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</si>
  <si>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</si>
  <si>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</si>
  <si>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</si>
  <si>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</si>
  <si>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</si>
  <si>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</si>
  <si>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</si>
  <si>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</si>
  <si>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</si>
  <si>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</si>
  <si>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</si>
  <si>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</si>
  <si>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</si>
  <si>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</si>
  <si>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</si>
  <si>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</si>
  <si>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</si>
  <si>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</si>
  <si>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</si>
  <si>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</si>
  <si>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</si>
  <si>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</si>
  <si>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</si>
  <si>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</si>
  <si>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</si>
  <si>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</si>
  <si>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</si>
  <si>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</si>
  <si>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</si>
  <si>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</si>
  <si>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</si>
  <si>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</si>
  <si>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</si>
  <si>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</si>
  <si>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</si>
  <si>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</si>
  <si>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</si>
  <si>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</si>
  <si>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</si>
  <si>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</si>
  <si>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</si>
  <si>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</si>
  <si>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</si>
  <si>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</si>
  <si>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</si>
  <si>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</si>
  <si>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</si>
  <si>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</si>
  <si>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</si>
  <si>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</si>
  <si>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</si>
  <si>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</si>
  <si>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</si>
  <si>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</si>
  <si>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</si>
  <si>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</si>
  <si>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</si>
  <si>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</si>
  <si>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</si>
  <si>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</si>
  <si>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</si>
  <si>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</si>
  <si>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</si>
  <si>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</si>
  <si>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</si>
  <si>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</si>
  <si>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</si>
  <si>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</si>
  <si>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</si>
  <si>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</si>
  <si>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</si>
  <si>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</si>
  <si>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</si>
  <si>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</si>
  <si>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</si>
  <si>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</si>
  <si>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</si>
  <si>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</si>
  <si>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</si>
  <si>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</si>
  <si>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</si>
  <si>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</si>
  <si>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</si>
  <si>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</si>
  <si>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</si>
  <si>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</si>
  <si>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</si>
  <si>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</si>
  <si>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</si>
  <si>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</si>
  <si>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</si>
  <si>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</si>
  <si>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</si>
  <si>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</si>
  <si>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</si>
  <si>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</si>
  <si>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</si>
  <si>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</si>
  <si>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</si>
  <si>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</si>
  <si>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</si>
  <si>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</si>
  <si>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</si>
  <si>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</si>
  <si>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</si>
  <si>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</si>
  <si>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</si>
  <si>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</si>
  <si>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</si>
  <si>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</si>
  <si>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</si>
  <si>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</si>
  <si>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</si>
  <si>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</si>
  <si>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</si>
  <si>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</si>
  <si>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</si>
  <si>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</si>
  <si>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</si>
  <si>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</si>
  <si>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</si>
  <si>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</si>
  <si>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</si>
  <si>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</si>
  <si>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</si>
  <si>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</si>
  <si>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</si>
  <si>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</si>
  <si>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</si>
  <si>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</si>
  <si>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</si>
  <si>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</si>
  <si>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</si>
  <si>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</si>
  <si>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</si>
  <si>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</si>
  <si>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</si>
  <si>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</si>
  <si>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</si>
  <si>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</si>
  <si>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</si>
  <si>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</si>
  <si>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</si>
  <si>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</si>
  <si>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</si>
  <si>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</si>
  <si>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</si>
  <si>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</si>
  <si>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</si>
  <si>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</si>
  <si>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</si>
  <si>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</si>
  <si>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</si>
  <si>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</si>
  <si>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</si>
  <si>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</si>
  <si>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</si>
  <si>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</si>
  <si>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</si>
  <si>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</si>
  <si>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</si>
  <si>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</si>
  <si>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</si>
  <si>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</si>
  <si>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</si>
  <si>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</si>
  <si>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</si>
  <si>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</si>
  <si>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</si>
  <si>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</si>
  <si>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</si>
  <si>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</si>
  <si>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</si>
  <si>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</si>
  <si>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</si>
  <si>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</si>
  <si>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</si>
  <si>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</si>
  <si>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</si>
  <si>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</si>
  <si>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</si>
  <si>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</si>
  <si>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</si>
  <si>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</si>
  <si>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</si>
  <si>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</si>
  <si>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</si>
  <si>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</si>
  <si>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</si>
  <si>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</si>
  <si>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</si>
  <si>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</si>
  <si>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</si>
  <si>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</si>
  <si>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</si>
  <si>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</si>
  <si>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</si>
  <si>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</si>
  <si>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</si>
  <si>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</si>
  <si>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</si>
  <si>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</si>
  <si>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</si>
  <si>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</si>
  <si>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</si>
  <si>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</si>
  <si>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</si>
  <si>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</si>
  <si>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</si>
  <si>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</si>
  <si>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</si>
  <si>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</si>
  <si>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</si>
  <si>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</si>
  <si>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</si>
  <si>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</si>
  <si>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</si>
  <si>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</si>
  <si>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</si>
  <si>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</si>
  <si>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</si>
  <si>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</si>
  <si>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</si>
  <si>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</si>
  <si>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</si>
  <si>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</si>
  <si>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</si>
  <si>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</si>
  <si>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</si>
  <si>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</si>
  <si>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</si>
  <si>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</si>
  <si>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</si>
  <si>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</si>
  <si>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</si>
  <si>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</si>
  <si>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</si>
  <si>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</si>
  <si>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</si>
  <si>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</si>
  <si>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</si>
  <si>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</si>
  <si>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</si>
  <si>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</si>
  <si>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</si>
  <si>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</si>
  <si>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</si>
  <si>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</si>
  <si>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</si>
  <si>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</si>
  <si>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</si>
  <si>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</si>
  <si>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</si>
  <si>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</si>
  <si>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</si>
  <si>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</si>
  <si>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</si>
  <si>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</si>
  <si>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</si>
  <si>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</si>
  <si>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</si>
  <si>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</si>
  <si>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</si>
  <si>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</si>
  <si>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</si>
  <si>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</si>
  <si>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</si>
  <si>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</si>
  <si>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</si>
  <si>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</si>
  <si>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</si>
  <si>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</si>
  <si>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</si>
  <si>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</si>
  <si>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</si>
  <si>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</si>
  <si>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</si>
  <si>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</si>
  <si>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</si>
  <si>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</si>
  <si>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</si>
  <si>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</si>
  <si>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</si>
  <si>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</si>
  <si>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</si>
  <si>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</si>
  <si>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</si>
  <si>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</si>
  <si>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</si>
  <si>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</si>
  <si>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</si>
  <si>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</si>
  <si>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</si>
  <si>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</si>
  <si>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</si>
  <si>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</si>
  <si>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</si>
  <si>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</si>
  <si>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</si>
  <si>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</si>
  <si>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</si>
  <si>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</si>
  <si>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</si>
  <si>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</si>
  <si>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</si>
  <si>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</si>
  <si>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</si>
  <si>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</si>
  <si>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</si>
  <si>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</si>
  <si>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</si>
  <si>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</si>
  <si>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</si>
  <si>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</si>
  <si>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</si>
  <si>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</si>
  <si>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</si>
  <si>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</si>
  <si>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</si>
  <si>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</si>
  <si>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</si>
  <si>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</si>
  <si>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</si>
  <si>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</si>
  <si>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</si>
  <si>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</si>
  <si>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</si>
  <si>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</si>
  <si>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</si>
  <si>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</si>
  <si>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</si>
  <si>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</si>
  <si>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</si>
  <si>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</si>
  <si>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</si>
  <si>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</si>
  <si>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</si>
  <si>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</si>
  <si>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</si>
  <si>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</si>
  <si>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</si>
  <si>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</si>
  <si>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</si>
  <si>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</si>
  <si>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</si>
  <si>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</si>
  <si>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</si>
  <si>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</si>
  <si>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</si>
  <si>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</si>
  <si>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</si>
  <si>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</si>
  <si>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</si>
  <si>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</si>
  <si>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</si>
  <si>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</si>
  <si>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</si>
  <si>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</si>
  <si>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</si>
  <si>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</si>
  <si>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</si>
  <si>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</si>
  <si>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</si>
  <si>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</si>
  <si>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</si>
  <si>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</si>
  <si>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</si>
  <si>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</si>
  <si>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</si>
  <si>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</si>
  <si>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</si>
  <si>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</si>
  <si>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</si>
  <si>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</si>
  <si>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</si>
  <si>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</si>
  <si>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</si>
  <si>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</si>
  <si>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</si>
  <si>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</si>
  <si>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</si>
  <si>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</si>
  <si>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</si>
  <si>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</si>
  <si>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</si>
  <si>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</si>
  <si>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</si>
  <si>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</si>
  <si>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</si>
  <si>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</si>
  <si>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</si>
  <si>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</si>
  <si>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</si>
  <si>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</si>
  <si>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</si>
  <si>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</si>
  <si>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</si>
  <si>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</si>
  <si>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</si>
  <si>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</si>
  <si>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</si>
  <si>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</si>
  <si>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</si>
  <si>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</si>
  <si>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</si>
  <si>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</si>
  <si>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</si>
  <si>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</si>
  <si>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</si>
  <si>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</si>
  <si>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</si>
  <si>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</si>
  <si>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</si>
  <si>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</si>
  <si>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</si>
  <si>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</si>
  <si>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</si>
  <si>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</si>
  <si>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</si>
  <si>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</si>
  <si>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</si>
  <si>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</si>
  <si>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</si>
  <si>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</si>
  <si>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</si>
  <si>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</si>
  <si>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</si>
  <si>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</si>
  <si>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</si>
  <si>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</si>
  <si>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</si>
  <si>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</si>
  <si>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</si>
  <si>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</si>
  <si>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</si>
  <si>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</si>
  <si>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</si>
  <si>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</si>
  <si>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</si>
  <si>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</si>
  <si>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</si>
  <si>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</si>
  <si>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</si>
  <si>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</si>
  <si>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</si>
  <si>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</si>
  <si>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</si>
  <si>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</si>
  <si>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</si>
  <si>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</si>
  <si>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</si>
  <si>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</si>
  <si>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</si>
  <si>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</si>
  <si>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</si>
  <si>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</si>
  <si>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</si>
  <si>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</si>
  <si>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</si>
  <si>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</si>
  <si>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</si>
  <si>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</si>
  <si>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</si>
  <si>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</si>
  <si>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</si>
  <si>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</si>
  <si>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</si>
  <si>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</si>
  <si>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</si>
  <si>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</si>
  <si>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</si>
  <si>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</si>
  <si>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</si>
  <si>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</si>
  <si>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</si>
  <si>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</si>
  <si>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</si>
  <si>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</si>
  <si>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</si>
  <si>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</si>
  <si>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</si>
  <si>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</si>
  <si>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</si>
  <si>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</si>
  <si>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</si>
  <si>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</si>
  <si>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</si>
  <si>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</si>
  <si>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</si>
  <si>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</si>
  <si>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</si>
  <si>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</si>
  <si>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</si>
  <si>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</si>
  <si>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</si>
  <si>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</si>
  <si>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</si>
  <si>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</si>
  <si>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</si>
  <si>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</si>
  <si>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</si>
  <si>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</si>
  <si>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</si>
  <si>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</si>
  <si>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</si>
  <si>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</si>
  <si>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</si>
  <si>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</si>
  <si>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</si>
  <si>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</si>
  <si>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</si>
  <si>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</si>
  <si>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</si>
  <si>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</si>
  <si>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</si>
  <si>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</si>
  <si>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</si>
  <si>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</si>
  <si>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</si>
  <si>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</si>
  <si>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</si>
  <si>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</si>
  <si>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</si>
  <si>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</si>
  <si>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</si>
  <si>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</si>
  <si>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</si>
  <si>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</si>
  <si>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</si>
  <si>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</si>
  <si>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</si>
  <si>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</si>
  <si>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</si>
  <si>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</si>
  <si>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</si>
  <si>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</si>
  <si>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</si>
  <si>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</si>
  <si>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</si>
  <si>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</si>
  <si>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</si>
  <si>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</si>
  <si>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</si>
  <si>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</si>
  <si>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</si>
  <si>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</si>
  <si>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</si>
  <si>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</si>
  <si>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</si>
  <si>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</si>
  <si>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</si>
  <si>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</si>
  <si>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</si>
  <si>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</si>
  <si>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</si>
  <si>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</si>
  <si>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</si>
  <si>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</si>
  <si>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</si>
  <si>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</si>
  <si>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</si>
  <si>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</si>
  <si>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</si>
  <si>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</si>
  <si>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</si>
  <si>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</si>
  <si>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</si>
  <si>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</si>
  <si>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</si>
  <si>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</si>
  <si>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</si>
  <si>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</si>
  <si>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</si>
  <si>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</si>
  <si>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</si>
  <si>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</si>
  <si>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</si>
  <si>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</si>
  <si>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</si>
  <si>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</si>
  <si>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</si>
  <si>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</si>
  <si>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</si>
  <si>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</si>
  <si>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</si>
  <si>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</si>
  <si>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</si>
  <si>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</si>
  <si>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</si>
  <si>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</si>
  <si>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</si>
  <si>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</si>
  <si>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</si>
  <si>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</si>
  <si>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</si>
  <si>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</si>
  <si>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</si>
  <si>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</si>
  <si>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</si>
  <si>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</si>
  <si>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</si>
  <si>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</si>
  <si>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</si>
  <si>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</si>
  <si>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</si>
  <si>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</si>
  <si>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</si>
  <si>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</si>
  <si>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</si>
  <si>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</si>
  <si>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</si>
  <si>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</si>
  <si>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</si>
  <si>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</si>
  <si>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</si>
  <si>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</si>
  <si>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</si>
  <si>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</si>
  <si>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</si>
  <si>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</si>
  <si>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</si>
  <si>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</si>
  <si>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</si>
  <si>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</si>
  <si>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</si>
  <si>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</si>
  <si>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</si>
  <si>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</si>
  <si>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</si>
  <si>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</si>
  <si>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</si>
  <si>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</si>
  <si>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</si>
  <si>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</si>
  <si>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</si>
  <si>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</si>
  <si>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</si>
  <si>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</si>
  <si>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</si>
  <si>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</si>
  <si>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</si>
  <si>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</si>
  <si>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</si>
  <si>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</si>
  <si>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</si>
  <si>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</si>
  <si>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</si>
  <si>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</si>
  <si>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</si>
  <si>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</si>
  <si>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</si>
  <si>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</si>
  <si>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</si>
  <si>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</si>
  <si>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</si>
  <si>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</si>
  <si>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</si>
  <si>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</si>
  <si>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</si>
  <si>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</si>
  <si>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</si>
  <si>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</si>
  <si>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</si>
  <si>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</si>
  <si>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</si>
  <si>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</si>
  <si>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</si>
  <si>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</si>
  <si>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</si>
  <si>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</si>
  <si>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</si>
  <si>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</si>
  <si>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</si>
  <si>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</si>
  <si>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</si>
  <si>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</si>
  <si>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</si>
  <si>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</si>
  <si>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</si>
  <si>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</si>
  <si>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</si>
  <si>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</si>
  <si>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</si>
  <si>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</si>
  <si>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</si>
  <si>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</si>
  <si>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</si>
  <si>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</si>
  <si>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</si>
  <si>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</si>
  <si>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</si>
  <si>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</si>
  <si>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</si>
  <si>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</si>
  <si>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</si>
  <si>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</si>
  <si>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</si>
  <si>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</si>
  <si>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</si>
  <si>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</si>
  <si>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</si>
  <si>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</si>
  <si>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</si>
  <si>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</si>
  <si>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</si>
  <si>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</si>
  <si>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</si>
  <si>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</si>
  <si>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</si>
  <si>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</si>
  <si>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</si>
  <si>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</si>
  <si>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</si>
  <si>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</si>
  <si>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</si>
  <si>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</si>
  <si>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</si>
  <si>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</si>
  <si>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</si>
  <si>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</si>
  <si>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</si>
  <si>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</si>
  <si>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</si>
  <si>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</si>
  <si>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</si>
  <si>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</si>
  <si>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</si>
  <si>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</si>
  <si>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</si>
  <si>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</si>
  <si>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</si>
  <si>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</si>
  <si>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</si>
  <si>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</si>
  <si>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</si>
  <si>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</si>
  <si>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</si>
  <si>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</si>
  <si>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</si>
  <si>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</si>
  <si>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</si>
  <si>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</si>
  <si>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</si>
  <si>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</si>
  <si>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</si>
  <si>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</si>
  <si>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</si>
  <si>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</si>
  <si>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</si>
  <si>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</si>
  <si>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</si>
  <si>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</si>
  <si>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</si>
  <si>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</si>
  <si>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</si>
  <si>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</si>
  <si>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</si>
  <si>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</si>
  <si>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</si>
  <si>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</si>
  <si>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</si>
  <si>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</si>
  <si>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</si>
  <si>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</si>
  <si>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</si>
  <si>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</si>
  <si>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</si>
  <si>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</si>
  <si>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</si>
  <si>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</si>
  <si>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</si>
  <si>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</si>
  <si>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</si>
  <si>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</si>
  <si>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</si>
  <si>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</si>
  <si>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</si>
  <si>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</si>
  <si>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</si>
  <si>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</si>
  <si>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</si>
  <si>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</si>
  <si>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</si>
  <si>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</si>
  <si>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</si>
  <si>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</si>
  <si>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</si>
  <si>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</si>
  <si>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</si>
  <si>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</si>
  <si>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</si>
  <si>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</si>
  <si>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</si>
  <si>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</si>
  <si>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</si>
  <si>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</si>
  <si>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</si>
  <si>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</si>
  <si>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</si>
  <si>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</si>
  <si>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</si>
  <si>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</si>
  <si>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</si>
  <si>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</si>
  <si>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</si>
  <si>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</si>
  <si>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</si>
  <si>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</si>
  <si>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</si>
  <si>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</si>
  <si>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</si>
  <si>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</si>
  <si>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</si>
  <si>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</si>
  <si>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</si>
  <si>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</si>
  <si>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</si>
  <si>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</si>
  <si>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</si>
  <si>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</si>
  <si>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</si>
  <si>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</si>
  <si>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</si>
  <si>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</si>
  <si>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</si>
  <si>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</si>
  <si>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</si>
  <si>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</si>
  <si>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</si>
  <si>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</si>
  <si>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</si>
  <si>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</si>
  <si>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</si>
  <si>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</si>
  <si>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</si>
  <si>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</si>
  <si>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</si>
  <si>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</si>
  <si>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</si>
  <si>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</si>
  <si>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</si>
  <si>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</si>
  <si>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</si>
  <si>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</si>
  <si>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</si>
  <si>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</si>
  <si>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</si>
  <si>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</si>
  <si>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</si>
  <si>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</si>
  <si>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</si>
  <si>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</si>
  <si>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</si>
  <si>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</si>
  <si>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</si>
  <si>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</si>
  <si>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</si>
  <si>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</si>
  <si>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</si>
  <si>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</si>
  <si>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</si>
  <si>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</si>
  <si>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</si>
  <si>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</si>
  <si>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</si>
  <si>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</si>
  <si>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</si>
  <si>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</si>
  <si>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</si>
  <si>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</si>
  <si>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</si>
  <si>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</si>
  <si>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</si>
  <si>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</si>
  <si>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</si>
  <si>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</si>
  <si>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</si>
  <si>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</si>
  <si>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</si>
  <si>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</si>
  <si>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</si>
  <si>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</si>
  <si>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</si>
  <si>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</si>
  <si>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</si>
  <si>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</si>
  <si>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</si>
  <si>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</si>
  <si>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</si>
  <si>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</si>
  <si>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</si>
  <si>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</si>
  <si>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</si>
  <si>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</si>
  <si>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</si>
  <si>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</si>
  <si>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</si>
  <si>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</si>
  <si>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</si>
  <si>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</si>
  <si>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</si>
  <si>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</si>
  <si>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</si>
  <si>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</si>
  <si>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</si>
  <si>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</si>
  <si>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</si>
  <si>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</si>
  <si>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</si>
  <si>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</si>
  <si>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</si>
  <si>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</si>
  <si>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</si>
  <si>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</si>
  <si>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</si>
  <si>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</si>
  <si>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</si>
  <si>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</si>
  <si>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</si>
  <si>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</si>
  <si>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</si>
  <si>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</si>
  <si>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</si>
  <si>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</si>
  <si>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</si>
  <si>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</si>
  <si>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</si>
  <si>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</si>
  <si>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</si>
  <si>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</si>
  <si>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</si>
  <si>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</si>
  <si>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</si>
  <si>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</si>
  <si>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</si>
  <si>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</si>
  <si>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</si>
  <si>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</si>
  <si>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</si>
  <si>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</si>
  <si>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</si>
  <si>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</si>
  <si>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</si>
  <si>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</si>
  <si>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</si>
  <si>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</si>
  <si>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</si>
  <si>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</si>
  <si>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</si>
  <si>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</si>
  <si>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</si>
  <si>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</si>
  <si>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</si>
  <si>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</si>
  <si>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</si>
  <si>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</si>
  <si>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</si>
  <si>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</si>
  <si>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</si>
  <si>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</si>
  <si>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</si>
  <si>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</si>
  <si>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</si>
  <si>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</si>
  <si>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</si>
  <si>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</si>
  <si>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</si>
  <si>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</si>
  <si>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</si>
  <si>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</si>
  <si>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</si>
  <si>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</si>
  <si>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</si>
  <si>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</si>
  <si>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</si>
  <si>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</si>
  <si>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</si>
  <si>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</si>
  <si>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</si>
  <si>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</si>
  <si>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</si>
  <si>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</si>
  <si>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</si>
  <si>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</si>
  <si>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</si>
  <si>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</si>
  <si>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</si>
  <si>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</si>
  <si>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</si>
  <si>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</si>
  <si>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</si>
  <si>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</si>
  <si>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</si>
  <si>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</si>
  <si>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</si>
  <si>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</si>
  <si>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</si>
  <si>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</si>
  <si>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</si>
  <si>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</si>
  <si>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</si>
  <si>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</si>
  <si>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</si>
  <si>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</si>
  <si>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</si>
  <si>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</si>
  <si>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</si>
  <si>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</si>
  <si>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</si>
  <si>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</si>
  <si>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</si>
  <si>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</si>
  <si>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</si>
  <si>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</si>
  <si>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</si>
  <si>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</si>
  <si>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</si>
  <si>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</si>
  <si>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</si>
  <si>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</si>
  <si>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</si>
  <si>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</si>
  <si>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</si>
  <si>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</si>
  <si>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</si>
  <si>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</si>
  <si>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</si>
  <si>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</si>
  <si>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</si>
  <si>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</si>
  <si>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</si>
  <si>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</si>
  <si>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</si>
  <si>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</si>
  <si>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</si>
  <si>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</si>
  <si>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</si>
  <si>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</si>
  <si>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</si>
  <si>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</si>
  <si>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</si>
  <si>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</si>
  <si>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</si>
  <si>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</si>
  <si>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</si>
  <si>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</si>
  <si>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</si>
  <si>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</si>
  <si>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</si>
  <si>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</si>
  <si>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</si>
  <si>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</si>
  <si>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</si>
  <si>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</si>
  <si>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</si>
  <si>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</si>
  <si>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</si>
  <si>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</si>
  <si>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</si>
  <si>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</si>
  <si>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</si>
  <si>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</si>
  <si>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</si>
  <si>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</si>
  <si>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</si>
  <si>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</si>
  <si>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</si>
  <si>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</si>
  <si>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</si>
  <si>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</si>
  <si>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</si>
  <si>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</si>
  <si>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</si>
  <si>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</si>
  <si>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</si>
  <si>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</si>
  <si>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</si>
  <si>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</si>
  <si>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</si>
  <si>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</si>
  <si>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</si>
  <si>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</si>
  <si>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</si>
  <si>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</si>
  <si>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</si>
  <si>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</si>
  <si>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</si>
  <si>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</si>
  <si>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</si>
  <si>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</si>
  <si>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</si>
  <si>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</si>
  <si>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</si>
  <si>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</si>
  <si>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</si>
  <si>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</si>
  <si>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</si>
  <si>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</si>
  <si>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</si>
  <si>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</si>
  <si>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</si>
  <si>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</si>
  <si>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</si>
  <si>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</si>
  <si>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</si>
  <si>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</si>
  <si>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</si>
  <si>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</si>
  <si>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</si>
  <si>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</si>
  <si>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</si>
  <si>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</si>
  <si>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</si>
  <si>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</si>
  <si>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</si>
  <si>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</si>
  <si>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</si>
  <si>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</si>
  <si>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</si>
  <si>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</si>
  <si>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</si>
  <si>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</si>
  <si>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</si>
  <si>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</si>
  <si>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</si>
  <si>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</si>
  <si>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</si>
  <si>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</si>
  <si>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</si>
  <si>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</si>
  <si>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</si>
  <si>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</si>
  <si>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</si>
  <si>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</si>
  <si>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</si>
  <si>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</si>
  <si>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</si>
  <si>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</si>
  <si>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</si>
  <si>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</si>
  <si>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</si>
  <si>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</si>
  <si>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</si>
  <si>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</si>
  <si>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</si>
  <si>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</si>
  <si>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</si>
  <si>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</si>
  <si>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</si>
  <si>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</si>
  <si>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</si>
  <si>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</si>
  <si>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</si>
  <si>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</si>
  <si>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</si>
  <si>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</si>
  <si>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</si>
  <si>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</si>
  <si>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</si>
  <si>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</si>
  <si>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</si>
  <si>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</si>
  <si>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</si>
  <si>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</si>
  <si>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</si>
  <si>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</si>
  <si>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</si>
  <si>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</si>
  <si>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</si>
  <si>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</si>
  <si>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</si>
  <si>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</si>
  <si>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</si>
  <si>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</si>
  <si>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</si>
  <si>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</si>
  <si>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</si>
  <si>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</si>
  <si>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</si>
  <si>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</si>
  <si>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</si>
  <si>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</si>
  <si>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</si>
  <si>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</si>
  <si>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</si>
  <si>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</si>
  <si>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</si>
  <si>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</si>
  <si>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</si>
  <si>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</si>
  <si>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</si>
  <si>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</si>
  <si>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</si>
  <si>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</si>
  <si>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</si>
  <si>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</si>
  <si>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</si>
  <si>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</si>
  <si>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</si>
  <si>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</si>
  <si>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</si>
  <si>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</si>
  <si>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</si>
  <si>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</si>
  <si>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</si>
  <si>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</si>
  <si>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</si>
  <si>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</si>
  <si>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</si>
  <si>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</si>
  <si>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</si>
  <si>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</si>
  <si>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</si>
  <si>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</si>
  <si>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</si>
  <si>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</si>
  <si>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</si>
  <si>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</si>
  <si>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</si>
  <si>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</si>
  <si>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</si>
  <si>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</si>
  <si>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</si>
  <si>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</si>
  <si>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</si>
  <si>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</si>
  <si>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</si>
  <si>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</si>
  <si>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</si>
  <si>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</si>
  <si>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</si>
  <si>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</si>
  <si>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</si>
  <si>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</si>
  <si>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</si>
  <si>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</si>
  <si>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</si>
  <si>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</si>
  <si>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</si>
  <si>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</si>
  <si>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</si>
  <si>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</si>
  <si>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</si>
  <si>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</si>
  <si>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</si>
  <si>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</si>
  <si>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</si>
  <si>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</si>
  <si>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</si>
  <si>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</si>
  <si>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</si>
  <si>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</si>
  <si>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</si>
  <si>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</si>
  <si>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</si>
  <si>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</si>
  <si>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</si>
  <si>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</si>
  <si>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</si>
  <si>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</si>
  <si>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</si>
  <si>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</si>
  <si>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</si>
  <si>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</si>
  <si>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</si>
  <si>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</si>
  <si>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</si>
  <si>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</si>
  <si>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</si>
  <si>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</si>
  <si>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</si>
  <si>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</si>
  <si>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</si>
  <si>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</si>
  <si>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</si>
  <si>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</si>
  <si>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</si>
  <si>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</si>
  <si>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</si>
  <si>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</si>
  <si>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</si>
  <si>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</si>
  <si>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</si>
  <si>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</si>
  <si>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</si>
  <si>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</si>
  <si>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</si>
  <si>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</si>
  <si>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</si>
  <si>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</si>
  <si>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</si>
  <si>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</si>
  <si>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</si>
  <si>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</si>
  <si>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</si>
  <si>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</si>
  <si>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</si>
  <si>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</si>
  <si>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</si>
  <si>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</si>
  <si>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</si>
  <si>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</si>
  <si>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</si>
  <si>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</si>
  <si>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</si>
  <si>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</si>
  <si>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</si>
  <si>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</si>
  <si>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</si>
  <si>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</si>
  <si>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</si>
  <si>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</si>
  <si>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</si>
  <si>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</si>
  <si>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</si>
  <si>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</si>
  <si>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</si>
  <si>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</si>
  <si>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</si>
  <si>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</si>
  <si>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</si>
  <si>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</si>
  <si>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</si>
  <si>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</si>
  <si>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</si>
  <si>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</si>
  <si>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</si>
  <si>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</si>
  <si>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</si>
  <si>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</si>
  <si>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</si>
  <si>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</si>
  <si>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</si>
  <si>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</si>
  <si>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</si>
  <si>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</si>
  <si>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</si>
  <si>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</si>
  <si>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</si>
  <si>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</si>
  <si>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</si>
  <si>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</si>
  <si>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</si>
  <si>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</si>
  <si>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</si>
  <si>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</si>
  <si>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</si>
  <si>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</si>
  <si>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</si>
  <si>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</si>
  <si>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</si>
  <si>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</si>
  <si>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</si>
  <si>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</si>
  <si>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</si>
  <si>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</si>
  <si>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</si>
  <si>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</si>
  <si>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</si>
  <si>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</si>
  <si>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</si>
  <si>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</si>
  <si>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</si>
  <si>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</si>
  <si>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</si>
  <si>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</si>
  <si>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</si>
  <si>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</si>
  <si>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</si>
  <si>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</si>
  <si>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</si>
  <si>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</si>
  <si>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</si>
  <si>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</si>
  <si>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</si>
  <si>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</si>
  <si>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</si>
  <si>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</si>
  <si>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</si>
  <si>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</si>
  <si>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</si>
  <si>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</si>
  <si>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</si>
  <si>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</si>
  <si>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</si>
  <si>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</si>
  <si>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</si>
  <si>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</si>
  <si>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</si>
  <si>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</si>
  <si>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</si>
  <si>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</si>
  <si>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</si>
  <si>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</si>
  <si>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</si>
  <si>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</si>
  <si>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</si>
  <si>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</si>
  <si>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</si>
  <si>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</si>
  <si>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</si>
  <si>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</si>
  <si>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</si>
  <si>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</si>
  <si>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</si>
  <si>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</si>
  <si>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</si>
  <si>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</si>
  <si>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</si>
  <si>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</si>
  <si>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</si>
  <si>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</si>
  <si>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</si>
  <si>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</si>
  <si>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</si>
  <si>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</si>
  <si>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</si>
  <si>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</si>
  <si>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</si>
  <si>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</si>
  <si>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</si>
  <si>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</si>
  <si>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</si>
  <si>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</si>
  <si>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</si>
  <si>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</si>
  <si>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</si>
  <si>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</si>
  <si>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</si>
  <si>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</si>
  <si>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</si>
  <si>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</si>
  <si>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</si>
  <si>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</si>
  <si>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</si>
  <si>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</si>
  <si>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</si>
  <si>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</si>
  <si>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</si>
  <si>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</si>
  <si>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</si>
  <si>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</si>
  <si>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</si>
  <si>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</si>
  <si>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</si>
  <si>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</si>
  <si>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</si>
  <si>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</si>
  <si>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</si>
  <si>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</si>
  <si>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</si>
  <si>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</si>
  <si>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</si>
  <si>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</si>
  <si>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</si>
  <si>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</si>
  <si>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</si>
  <si>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</si>
  <si>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</si>
  <si>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</si>
  <si>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</si>
  <si>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</si>
  <si>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</si>
  <si>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</si>
  <si>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</si>
  <si>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</si>
  <si>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</si>
  <si>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</si>
  <si>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</si>
  <si>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</si>
  <si>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</si>
  <si>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</si>
  <si>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</si>
  <si>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</si>
  <si>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</si>
  <si>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</si>
  <si>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</si>
  <si>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</si>
  <si>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</si>
  <si>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</si>
  <si>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</si>
  <si>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</si>
  <si>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</si>
  <si>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</si>
  <si>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</si>
  <si>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</si>
  <si>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</si>
  <si>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</si>
  <si>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</si>
  <si>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</si>
  <si>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</si>
  <si>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</si>
  <si>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</si>
  <si>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</si>
  <si>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</si>
  <si>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</si>
  <si>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</si>
  <si>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</si>
  <si>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</si>
  <si>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</si>
  <si>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</si>
  <si>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</si>
  <si>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</si>
  <si>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</si>
  <si>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</si>
  <si>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</si>
  <si>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</si>
  <si>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</si>
  <si>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</si>
  <si>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</si>
  <si>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</si>
  <si>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</si>
  <si>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</si>
  <si>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</si>
  <si>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</si>
  <si>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</si>
  <si>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</si>
  <si>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</si>
  <si>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</si>
  <si>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</si>
  <si>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</si>
  <si>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</si>
  <si>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</si>
  <si>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</si>
  <si>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</si>
  <si>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</si>
  <si>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</si>
  <si>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</si>
  <si>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</si>
  <si>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</si>
  <si>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</si>
  <si>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</si>
  <si>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</si>
  <si>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</si>
  <si>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</si>
  <si>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</si>
  <si>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</si>
  <si>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</si>
  <si>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</si>
  <si>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</si>
  <si>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</si>
  <si>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</si>
  <si>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</si>
  <si>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</si>
  <si>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</si>
  <si>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</si>
  <si>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</si>
  <si>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</si>
  <si>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</si>
  <si>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</si>
  <si>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</si>
  <si>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</si>
  <si>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</si>
  <si>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</si>
  <si>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</si>
  <si>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</si>
  <si>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</si>
  <si>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</si>
  <si>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</si>
  <si>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</si>
  <si>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</si>
  <si>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</si>
  <si>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</si>
  <si>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</si>
  <si>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</si>
  <si>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</si>
  <si>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</si>
  <si>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</si>
  <si>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</si>
  <si>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</si>
  <si>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</si>
  <si>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</si>
  <si>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</si>
  <si>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</si>
  <si>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</si>
  <si>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</si>
  <si>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</si>
  <si>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</si>
  <si>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</si>
  <si>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</si>
  <si>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</si>
  <si>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</si>
  <si>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</si>
  <si>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</si>
  <si>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</si>
  <si>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</si>
  <si>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</si>
  <si>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</si>
  <si>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</si>
  <si>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</si>
  <si>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</si>
  <si>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</si>
  <si>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</si>
  <si>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</si>
  <si>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</si>
  <si>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</si>
  <si>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</si>
  <si>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</si>
  <si>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</si>
  <si>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</si>
  <si>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</si>
  <si>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</si>
  <si>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</si>
  <si>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</si>
  <si>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</si>
  <si>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</si>
  <si>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</si>
  <si>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</si>
  <si>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</si>
  <si>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</si>
  <si>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</si>
  <si>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</si>
  <si>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</si>
  <si>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</si>
  <si>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</si>
  <si>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</si>
  <si>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</si>
  <si>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</si>
  <si>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</si>
  <si>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</si>
  <si>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</si>
  <si>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</si>
  <si>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</si>
  <si>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</si>
  <si>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</si>
  <si>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</si>
  <si>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</si>
  <si>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</si>
  <si>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</si>
  <si>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</si>
  <si>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</si>
  <si>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</si>
  <si>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</si>
  <si>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</si>
  <si>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</si>
  <si>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</si>
  <si>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</si>
  <si>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</si>
  <si>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</si>
  <si>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</si>
  <si>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</si>
  <si>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</si>
  <si>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</si>
  <si>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</si>
  <si>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</si>
  <si>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</si>
  <si>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</si>
  <si>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</si>
  <si>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</si>
  <si>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</si>
  <si>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</si>
  <si>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</si>
  <si>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</si>
  <si>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</si>
  <si>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</si>
  <si>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</si>
  <si>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</si>
  <si>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</si>
  <si>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</si>
  <si>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</si>
  <si>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</si>
  <si>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</si>
  <si>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</si>
  <si>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</si>
  <si>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</si>
  <si>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</si>
  <si>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</si>
  <si>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</si>
  <si>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</si>
  <si>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</si>
  <si>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</si>
  <si>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</si>
  <si>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</si>
  <si>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</si>
  <si>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</si>
  <si>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</si>
  <si>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</si>
  <si>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</si>
  <si>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</si>
  <si>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</si>
  <si>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</si>
  <si>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</si>
  <si>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</si>
  <si>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</si>
  <si>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</si>
  <si>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</si>
  <si>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</si>
  <si>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</si>
  <si>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</si>
  <si>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</si>
  <si>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</si>
  <si>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</si>
  <si>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</si>
  <si>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</si>
  <si>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</si>
  <si>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</si>
  <si>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</si>
  <si>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</si>
  <si>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</si>
  <si>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</si>
  <si>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</si>
  <si>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</si>
  <si>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</si>
  <si>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</si>
  <si>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</si>
  <si>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</si>
  <si>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</si>
  <si>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</si>
  <si>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</si>
  <si>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</si>
  <si>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</si>
  <si>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</si>
  <si>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</si>
  <si>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</si>
  <si>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</si>
  <si>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</si>
  <si>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</si>
  <si>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</si>
  <si>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</si>
  <si>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</si>
  <si>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</si>
  <si>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</si>
  <si>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</si>
  <si>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</si>
  <si>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</si>
  <si>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</si>
  <si>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</si>
  <si>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</si>
  <si>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</si>
  <si>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</si>
  <si>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</si>
  <si>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</si>
  <si>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</si>
  <si>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</si>
  <si>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</si>
  <si>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</si>
  <si>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</si>
  <si>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</si>
  <si>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</si>
  <si>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</si>
  <si>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</si>
  <si>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</si>
  <si>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</si>
  <si>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</si>
  <si>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</si>
  <si>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</si>
  <si>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</si>
  <si>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</si>
  <si>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</si>
  <si>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</si>
  <si>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</si>
  <si>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</si>
  <si>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</si>
  <si>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</si>
  <si>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</si>
  <si>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</si>
  <si>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</si>
  <si>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</si>
  <si>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</si>
  <si>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</si>
  <si>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</si>
  <si>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</si>
  <si>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</si>
  <si>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</si>
  <si>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</si>
  <si>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</si>
  <si>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</si>
  <si>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</si>
  <si>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</si>
  <si>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</si>
  <si>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</si>
  <si>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</si>
  <si>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</si>
  <si>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</si>
  <si>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</si>
  <si>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</si>
  <si>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</si>
  <si>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</si>
  <si>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</si>
  <si>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</si>
  <si>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</si>
  <si>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</si>
  <si>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</si>
  <si>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</si>
  <si>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</si>
  <si>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</si>
  <si>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</si>
  <si>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</si>
  <si>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</si>
  <si>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</si>
  <si>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</si>
  <si>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</si>
  <si>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</si>
  <si>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</si>
  <si>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</si>
  <si>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</si>
  <si>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</si>
  <si>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</si>
  <si>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</si>
  <si>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</si>
  <si>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</si>
  <si>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</si>
  <si>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</si>
  <si>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</si>
  <si>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</si>
  <si>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</si>
  <si>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</si>
  <si>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</si>
  <si>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</si>
  <si>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</si>
  <si>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</si>
  <si>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</si>
  <si>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</si>
  <si>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</si>
  <si>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</si>
  <si>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</si>
  <si>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</si>
  <si>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</si>
  <si>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</si>
  <si>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</si>
  <si>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</si>
  <si>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</si>
  <si>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</si>
  <si>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</si>
  <si>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</si>
  <si>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</si>
  <si>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</si>
  <si>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</si>
  <si>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</si>
  <si>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</si>
  <si>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</si>
  <si>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</si>
  <si>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</si>
  <si>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</si>
  <si>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</si>
  <si>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</si>
  <si>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</si>
  <si>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</si>
  <si>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</si>
  <si>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</si>
  <si>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</si>
  <si>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</si>
  <si>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</si>
  <si>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</si>
  <si>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</si>
  <si>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</si>
  <si>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</si>
  <si>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</si>
  <si>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</si>
  <si>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</si>
  <si>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</si>
  <si>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</si>
  <si>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</si>
  <si>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</si>
  <si>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</si>
  <si>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</si>
  <si>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</si>
  <si>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</si>
  <si>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</si>
  <si>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</si>
  <si>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</si>
  <si>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</si>
  <si>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</si>
  <si>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</si>
  <si>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</si>
  <si>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</si>
  <si>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</si>
  <si>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</si>
  <si>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</si>
  <si>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</si>
  <si>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</si>
  <si>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</si>
  <si>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</si>
  <si>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</si>
  <si>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</si>
  <si>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</si>
  <si>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</si>
  <si>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</si>
  <si>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</si>
  <si>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</si>
  <si>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</si>
  <si>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</si>
  <si>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</si>
  <si>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</si>
  <si>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</si>
  <si>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</si>
  <si>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</si>
  <si>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</si>
  <si>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</si>
  <si>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</si>
  <si>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</si>
  <si>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</si>
  <si>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</si>
  <si>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</si>
  <si>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</si>
  <si>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</si>
  <si>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</si>
  <si>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</si>
  <si>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</si>
  <si>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</si>
  <si>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</si>
  <si>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</si>
  <si>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</si>
  <si>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</si>
  <si>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</si>
  <si>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</si>
  <si>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</si>
  <si>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</si>
  <si>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</si>
  <si>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</si>
  <si>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</si>
  <si>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</si>
  <si>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</si>
  <si>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</si>
  <si>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</si>
  <si>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</si>
  <si>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</si>
  <si>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</si>
  <si>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</si>
  <si>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</si>
  <si>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</si>
  <si>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</si>
  <si>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</si>
  <si>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</si>
  <si>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</si>
  <si>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</si>
  <si>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</si>
  <si>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</si>
  <si>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</si>
  <si>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</si>
  <si>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</si>
  <si>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</si>
  <si>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</si>
  <si>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</si>
  <si>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</si>
  <si>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</si>
  <si>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</si>
  <si>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</si>
  <si>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</si>
  <si>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</si>
  <si>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</si>
  <si>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</si>
  <si>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</si>
  <si>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</si>
  <si>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</si>
  <si>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</si>
  <si>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</si>
  <si>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</si>
  <si>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</si>
  <si>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</si>
  <si>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</si>
  <si>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</si>
  <si>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</si>
  <si>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</si>
  <si>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</si>
  <si>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</si>
  <si>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</si>
  <si>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</si>
  <si>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</si>
  <si>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</si>
  <si>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</si>
  <si>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</si>
  <si>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</si>
  <si>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</si>
  <si>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</si>
  <si>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</si>
  <si>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</si>
  <si>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</si>
  <si>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</si>
  <si>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</si>
  <si>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</si>
  <si>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</si>
  <si>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</si>
  <si>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</si>
  <si>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</si>
  <si>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</si>
  <si>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</si>
  <si>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</si>
  <si>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</si>
  <si>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</si>
  <si>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</si>
  <si>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</si>
  <si>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</si>
  <si>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</si>
  <si>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</si>
  <si>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</si>
  <si>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</si>
  <si>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</si>
  <si>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</si>
  <si>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</si>
  <si>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</si>
  <si>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</si>
  <si>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</si>
  <si>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</si>
  <si>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</si>
  <si>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</si>
  <si>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</si>
  <si>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</si>
  <si>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</si>
  <si>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</si>
  <si>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</si>
  <si>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</si>
  <si>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</si>
  <si>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</si>
  <si>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</si>
  <si>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</si>
  <si>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</si>
  <si>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</si>
  <si>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</si>
  <si>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</si>
  <si>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</si>
  <si>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</si>
  <si>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</si>
  <si>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</si>
  <si>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</si>
  <si>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</si>
  <si>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</si>
  <si>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</si>
  <si>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</si>
  <si>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</si>
  <si>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</si>
  <si>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</si>
  <si>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</si>
  <si>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</si>
  <si>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</si>
  <si>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</si>
  <si>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</si>
  <si>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</si>
  <si>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</si>
  <si>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</si>
  <si>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</si>
  <si>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</si>
  <si>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</si>
  <si>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</si>
  <si>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</si>
  <si>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</si>
  <si>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</si>
  <si>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</si>
  <si>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</si>
  <si>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</si>
  <si>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</si>
  <si>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</si>
  <si>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</si>
  <si>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</si>
  <si>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</si>
  <si>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</si>
  <si>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</si>
  <si>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</si>
  <si>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</si>
  <si>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</si>
  <si>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</si>
  <si>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</si>
  <si>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</si>
  <si>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</si>
  <si>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</si>
  <si>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</si>
  <si>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</si>
  <si>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</si>
  <si>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</si>
  <si>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</si>
  <si>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</si>
  <si>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</si>
  <si>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</si>
  <si>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</si>
  <si>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</si>
  <si>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</si>
  <si>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</si>
  <si>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</si>
  <si>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</si>
  <si>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</si>
  <si>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</si>
  <si>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</si>
  <si>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</si>
  <si>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</si>
  <si>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</si>
  <si>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</si>
  <si>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</si>
  <si>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</si>
  <si>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</si>
  <si>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</si>
  <si>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</si>
  <si>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</si>
  <si>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</si>
  <si>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</si>
  <si>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</si>
  <si>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</si>
  <si>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</si>
  <si>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</si>
  <si>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</si>
  <si>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</si>
  <si>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</si>
  <si>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</si>
  <si>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</si>
  <si>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</si>
  <si>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</si>
  <si>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</si>
  <si>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</si>
  <si>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</si>
  <si>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</si>
  <si>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</si>
  <si>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</si>
  <si>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</si>
  <si>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</si>
  <si>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</si>
  <si>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</si>
  <si>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</si>
  <si>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</si>
  <si>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</si>
  <si>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</si>
  <si>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</si>
  <si>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</si>
  <si>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</si>
  <si>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</si>
  <si>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</si>
  <si>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</si>
  <si>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</si>
  <si>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</si>
  <si>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</si>
  <si>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</si>
  <si>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</si>
  <si>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</si>
  <si>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</si>
  <si>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</si>
  <si>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</si>
  <si>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</si>
  <si>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</si>
  <si>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</si>
  <si>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</si>
  <si>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</si>
  <si>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</si>
  <si>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</si>
  <si>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</si>
  <si>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</si>
  <si>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</si>
  <si>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</si>
  <si>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</si>
  <si>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</si>
  <si>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</si>
  <si>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</si>
  <si>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</si>
  <si>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</si>
  <si>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</si>
  <si>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</si>
  <si>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</si>
  <si>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</si>
  <si>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</si>
  <si>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</si>
  <si>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</si>
  <si>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</si>
  <si>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</si>
  <si>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</si>
  <si>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</si>
  <si>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</si>
  <si>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</si>
  <si>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</si>
  <si>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</si>
  <si>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</si>
  <si>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</si>
  <si>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</si>
  <si>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</si>
  <si>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</si>
  <si>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</si>
  <si>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</si>
  <si>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</si>
  <si>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</si>
  <si>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</si>
  <si>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</si>
  <si>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</si>
  <si>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</si>
  <si>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</si>
  <si>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</si>
  <si>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</si>
  <si>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</si>
  <si>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</si>
  <si>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</si>
  <si>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</si>
  <si>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</si>
  <si>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</si>
  <si>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</si>
  <si>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</si>
  <si>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</si>
  <si>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</si>
  <si>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</si>
  <si>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</si>
  <si>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</si>
  <si>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</si>
  <si>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</si>
  <si>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</si>
  <si>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</si>
  <si>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</si>
  <si>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</si>
  <si>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</si>
  <si>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</si>
  <si>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</si>
  <si>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</si>
  <si>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</si>
  <si>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</si>
  <si>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</si>
  <si>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</si>
  <si>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</si>
  <si>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</si>
  <si>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</si>
  <si>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</si>
  <si>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</si>
  <si>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</si>
  <si>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</si>
  <si>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</si>
  <si>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</si>
  <si>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</si>
  <si>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</si>
  <si>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</si>
  <si>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</si>
  <si>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</si>
  <si>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</si>
  <si>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</si>
  <si>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</si>
  <si>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</si>
  <si>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</si>
  <si>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</si>
  <si>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</si>
  <si>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</si>
  <si>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</si>
  <si>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</si>
  <si>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</si>
  <si>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</si>
  <si>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</si>
  <si>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</si>
  <si>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</si>
  <si>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</si>
  <si>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</si>
  <si>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</si>
  <si>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</si>
  <si>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</si>
  <si>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</si>
  <si>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</si>
  <si>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</si>
  <si>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</si>
  <si>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</si>
  <si>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</si>
  <si>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</si>
  <si>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</si>
  <si>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</si>
  <si>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</si>
  <si>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</si>
  <si>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</si>
  <si>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</si>
  <si>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</si>
  <si>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</si>
  <si>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</si>
  <si>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</si>
  <si>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</si>
  <si>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</si>
  <si>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</si>
  <si>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</si>
  <si>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</si>
  <si>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</si>
  <si>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</si>
  <si>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</si>
  <si>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</si>
  <si>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</si>
  <si>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</si>
  <si>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</si>
  <si>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</si>
  <si>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</si>
  <si>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</si>
  <si>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</si>
  <si>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</si>
  <si>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</si>
  <si>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</si>
  <si>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</si>
  <si>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</si>
  <si>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</si>
  <si>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</si>
  <si>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</si>
  <si>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</si>
  <si>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</si>
  <si>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</si>
  <si>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</si>
  <si>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</si>
  <si>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</si>
  <si>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</si>
  <si>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</si>
  <si>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</si>
  <si>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</si>
  <si>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</si>
  <si>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</si>
  <si>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</si>
  <si>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</si>
  <si>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</si>
  <si>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</si>
  <si>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</si>
  <si>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</si>
  <si>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</si>
  <si>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</si>
  <si>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</si>
  <si>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</si>
  <si>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</si>
  <si>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</si>
  <si>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</si>
  <si>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</si>
  <si>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</si>
  <si>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</si>
  <si>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</si>
  <si>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</si>
  <si>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</si>
  <si>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</si>
  <si>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</si>
  <si>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</si>
  <si>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</si>
  <si>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</si>
  <si>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</si>
  <si>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</si>
  <si>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</si>
  <si>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</si>
  <si>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</si>
  <si>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</si>
  <si>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</si>
  <si>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</si>
  <si>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</si>
  <si>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</si>
  <si>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</si>
  <si>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</si>
  <si>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</si>
  <si>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</si>
  <si>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</si>
  <si>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</si>
  <si>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</si>
  <si>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</si>
  <si>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</si>
  <si>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</si>
  <si>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</si>
  <si>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</si>
  <si>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</si>
  <si>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</si>
  <si>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</si>
  <si>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</si>
  <si>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</si>
  <si>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</si>
  <si>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</si>
  <si>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</si>
  <si>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</si>
  <si>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</si>
  <si>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</si>
  <si>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</si>
  <si>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</si>
  <si>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</si>
  <si>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</si>
  <si>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</si>
  <si>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</si>
  <si>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</si>
  <si>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</si>
  <si>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</si>
  <si>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</si>
  <si>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</si>
  <si>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</si>
  <si>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</si>
  <si>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</si>
  <si>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</si>
  <si>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</si>
  <si>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</si>
  <si>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</si>
  <si>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</si>
  <si>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</si>
  <si>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</si>
  <si>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</si>
  <si>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</si>
  <si>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</si>
  <si>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</si>
  <si>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</si>
  <si>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</si>
  <si>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</si>
  <si>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</si>
  <si>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</si>
  <si>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</si>
  <si>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</si>
  <si>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</si>
  <si>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</si>
  <si>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</si>
  <si>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</si>
  <si>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</si>
  <si>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</si>
  <si>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</si>
  <si>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</si>
  <si>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</si>
  <si>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</si>
  <si>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</si>
  <si>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</si>
  <si>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</si>
  <si>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</si>
  <si>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</si>
  <si>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</si>
  <si>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</si>
  <si>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</si>
  <si>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</si>
  <si>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</si>
  <si>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</si>
  <si>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</si>
  <si>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</si>
  <si>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</si>
  <si>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</si>
  <si>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</si>
  <si>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</si>
  <si>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</si>
  <si>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</si>
  <si>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</si>
  <si>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</si>
  <si>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</si>
  <si>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</si>
  <si>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</si>
  <si>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</si>
  <si>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</si>
  <si>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</si>
  <si>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</si>
  <si>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</si>
  <si>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</si>
  <si>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</si>
  <si>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</si>
  <si>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</si>
  <si>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</si>
  <si>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</si>
  <si>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</si>
  <si>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</si>
  <si>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</si>
  <si>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</si>
  <si>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</si>
  <si>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</si>
  <si>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</si>
  <si>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</si>
  <si>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</si>
  <si>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</si>
  <si>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</si>
  <si>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</si>
  <si>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</si>
  <si>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</si>
  <si>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</si>
  <si>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</si>
  <si>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</si>
  <si>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</si>
  <si>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</si>
  <si>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</si>
  <si>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</si>
  <si>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</si>
  <si>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</si>
  <si>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</si>
  <si>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</si>
  <si>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</si>
  <si>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</si>
  <si>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</si>
  <si>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</si>
  <si>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</si>
  <si>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</si>
  <si>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</si>
  <si>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</si>
  <si>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</si>
  <si>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</si>
  <si>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</si>
  <si>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</si>
  <si>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</si>
  <si>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</si>
  <si>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</si>
  <si>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</si>
  <si>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</si>
  <si>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</si>
  <si>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</si>
  <si>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</si>
  <si>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</si>
  <si>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</si>
  <si>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</si>
  <si>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</si>
  <si>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</si>
  <si>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</si>
  <si>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</si>
  <si>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</si>
  <si>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</si>
  <si>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</si>
  <si>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</si>
  <si>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</si>
  <si>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</si>
  <si>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</si>
  <si>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</si>
  <si>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</si>
  <si>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</si>
  <si>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</si>
  <si>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</si>
  <si>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</si>
  <si>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</si>
  <si>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</si>
  <si>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</si>
  <si>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</si>
  <si>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</si>
  <si>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</si>
  <si>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</si>
  <si>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</si>
  <si>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</si>
  <si>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</si>
  <si>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</si>
  <si>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</si>
  <si>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</si>
  <si>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</si>
  <si>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</si>
  <si>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</si>
  <si>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</si>
  <si>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</si>
  <si>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</si>
  <si>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</si>
  <si>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</si>
  <si>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</si>
  <si>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</si>
  <si>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</si>
  <si>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</si>
  <si>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</si>
  <si>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</si>
  <si>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</si>
  <si>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</si>
  <si>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</si>
  <si>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</si>
  <si>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</si>
  <si>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</si>
  <si>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</si>
  <si>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</si>
  <si>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</si>
  <si>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</si>
  <si>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</si>
  <si>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</si>
  <si>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</si>
  <si>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</si>
  <si>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</si>
  <si>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</si>
  <si>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</si>
  <si>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</si>
  <si>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</si>
  <si>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</si>
  <si>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</si>
  <si>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</si>
  <si>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</si>
  <si>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</si>
  <si>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</si>
  <si>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</si>
  <si>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</si>
  <si>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</si>
  <si>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</si>
  <si>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</si>
  <si>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</si>
  <si>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</si>
  <si>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</si>
  <si>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</si>
  <si>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</si>
  <si>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</si>
  <si>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</si>
  <si>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</si>
  <si>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</si>
  <si>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</si>
  <si>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</si>
  <si>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</si>
  <si>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</si>
  <si>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</si>
  <si>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</si>
  <si>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</si>
  <si>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</si>
  <si>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</si>
  <si>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</si>
  <si>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</si>
  <si>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</si>
  <si>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</si>
  <si>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</si>
  <si>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</si>
  <si>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</si>
  <si>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</si>
  <si>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</si>
  <si>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</si>
  <si>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</si>
  <si>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</si>
  <si>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</si>
  <si>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</si>
  <si>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</si>
  <si>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</si>
  <si>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</si>
  <si>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</si>
  <si>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</si>
  <si>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</si>
  <si>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</si>
  <si>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</si>
  <si>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</si>
  <si>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</si>
  <si>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</si>
  <si>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</si>
  <si>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</si>
  <si>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</si>
  <si>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</si>
  <si>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</si>
  <si>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</si>
  <si>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</si>
  <si>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</si>
  <si>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</si>
  <si>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</si>
  <si>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</si>
  <si>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</si>
  <si>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</si>
  <si>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</si>
  <si>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</si>
  <si>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</si>
  <si>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</si>
  <si>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</si>
  <si>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</si>
  <si>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</si>
  <si>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</si>
  <si>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</si>
  <si>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</si>
  <si>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</si>
  <si>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</si>
  <si>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</si>
  <si>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</si>
  <si>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</si>
  <si>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</si>
  <si>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</si>
  <si>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</si>
  <si>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</si>
  <si>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</si>
  <si>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</si>
  <si>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</si>
  <si>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</si>
  <si>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</si>
  <si>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</si>
  <si>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</si>
  <si>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</si>
  <si>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</si>
  <si>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</si>
  <si>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</si>
  <si>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</si>
  <si>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</si>
  <si>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</si>
  <si>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</si>
  <si>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</si>
  <si>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</si>
  <si>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</si>
  <si>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</si>
  <si>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</si>
  <si>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</si>
  <si>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</si>
  <si>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</si>
  <si>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</si>
  <si>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</si>
  <si>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</si>
  <si>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</si>
  <si>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</si>
  <si>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</si>
  <si>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</si>
  <si>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</si>
  <si>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</si>
  <si>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</si>
  <si>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</si>
  <si>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</si>
  <si>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</si>
  <si>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</si>
  <si>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</si>
  <si>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</si>
  <si>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</si>
  <si>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</si>
  <si>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</si>
  <si>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</si>
  <si>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</si>
  <si>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</si>
  <si>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</si>
  <si>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</si>
  <si>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</si>
  <si>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</si>
  <si>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</si>
  <si>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</si>
  <si>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</si>
  <si>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</si>
  <si>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</si>
  <si>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</si>
  <si>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</si>
  <si>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</si>
  <si>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</si>
  <si>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</si>
  <si>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</si>
  <si>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</si>
  <si>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</si>
  <si>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</si>
  <si>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</si>
  <si>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</si>
  <si>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</si>
  <si>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</si>
  <si>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</si>
  <si>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</si>
  <si>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</si>
  <si>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</si>
  <si>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</si>
  <si>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</si>
  <si>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</si>
  <si>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</si>
  <si>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</si>
  <si>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</si>
  <si>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</si>
  <si>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</si>
  <si>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</si>
  <si>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</si>
  <si>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</si>
  <si>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</si>
  <si>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</si>
  <si>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</si>
  <si>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</si>
  <si>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</si>
  <si>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</si>
  <si>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</si>
  <si>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</si>
  <si>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</si>
  <si>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</si>
  <si>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</si>
  <si>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</si>
  <si>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</si>
  <si>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</si>
  <si>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</si>
  <si>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</si>
  <si>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</si>
  <si>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</si>
  <si>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</si>
  <si>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</si>
  <si>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</si>
  <si>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</si>
  <si>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</si>
  <si>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</si>
  <si>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</si>
  <si>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</si>
  <si>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</si>
  <si>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</si>
  <si>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</si>
  <si>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</si>
  <si>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</si>
  <si>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</si>
  <si>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</si>
  <si>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</si>
  <si>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</si>
  <si>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</si>
  <si>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</si>
  <si>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</si>
  <si>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</si>
  <si>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</si>
  <si>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</si>
  <si>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</si>
  <si>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</si>
  <si>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</si>
  <si>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</si>
  <si>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</si>
  <si>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</si>
  <si>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</si>
  <si>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</si>
  <si>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</si>
  <si>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</si>
  <si>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</si>
  <si>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</si>
  <si>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</si>
  <si>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</si>
  <si>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</si>
  <si>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</si>
  <si>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</si>
  <si>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</si>
  <si>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</si>
  <si>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</si>
  <si>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</si>
  <si>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</si>
  <si>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</si>
  <si>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</si>
  <si>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</si>
  <si>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</si>
  <si>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</si>
  <si>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</si>
  <si>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</si>
  <si>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</si>
  <si>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</si>
  <si>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</si>
  <si>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</si>
  <si>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</si>
  <si>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</si>
  <si>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</si>
  <si>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</si>
  <si>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</si>
  <si>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</si>
  <si>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</si>
  <si>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</si>
  <si>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</si>
  <si>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</si>
  <si>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</si>
  <si>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</si>
  <si>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</si>
  <si>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</si>
  <si>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</si>
  <si>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</si>
  <si>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</si>
  <si>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</si>
  <si>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</si>
  <si>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</si>
  <si>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</si>
  <si>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</si>
  <si>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</si>
  <si>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</si>
  <si>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</si>
  <si>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</si>
  <si>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</si>
  <si>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</si>
  <si>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</si>
  <si>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</si>
  <si>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</si>
  <si>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</si>
  <si>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</si>
  <si>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</si>
  <si>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</si>
  <si>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</si>
  <si>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</si>
  <si>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</si>
  <si>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</si>
  <si>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</si>
  <si>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</si>
  <si>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</si>
  <si>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</si>
  <si>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</si>
  <si>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</si>
  <si>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</si>
  <si>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</si>
  <si>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</si>
  <si>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</si>
  <si>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</si>
  <si>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</si>
  <si>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</si>
  <si>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</si>
  <si>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</si>
  <si>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</si>
  <si>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</si>
  <si>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</si>
  <si>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</si>
  <si>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</si>
  <si>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</si>
  <si>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</si>
  <si>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</si>
  <si>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</si>
  <si>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</si>
  <si>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</si>
  <si>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</si>
  <si>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</si>
  <si>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</si>
  <si>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</si>
  <si>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</si>
  <si>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</si>
  <si>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</si>
  <si>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</si>
  <si>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</si>
  <si>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</si>
  <si>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</si>
  <si>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</si>
  <si>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</si>
  <si>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</si>
  <si>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</si>
  <si>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</si>
  <si>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</si>
  <si>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</si>
  <si>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</si>
  <si>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</si>
  <si>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</si>
  <si>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</si>
  <si>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</si>
  <si>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</si>
  <si>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</si>
  <si>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</si>
  <si>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</si>
  <si>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</si>
  <si>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</si>
  <si>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</si>
  <si>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</si>
  <si>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</si>
  <si>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</si>
  <si>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</si>
  <si>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</si>
  <si>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</si>
  <si>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</si>
  <si>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</si>
  <si>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</si>
  <si>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</si>
  <si>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</si>
  <si>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</si>
  <si>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</si>
  <si>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</si>
  <si>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</si>
  <si>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</si>
  <si>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</si>
  <si>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</si>
  <si>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</si>
  <si>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</si>
  <si>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</si>
  <si>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</si>
  <si>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</si>
  <si>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</si>
  <si>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</si>
  <si>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</si>
  <si>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</si>
  <si>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</si>
  <si>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</si>
  <si>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</si>
  <si>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</si>
  <si>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</si>
  <si>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</si>
  <si>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</si>
  <si>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</si>
  <si>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</si>
  <si>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</si>
  <si>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</si>
  <si>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</si>
  <si>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</si>
  <si>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</si>
  <si>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</si>
  <si>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</si>
  <si>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</si>
  <si>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</si>
  <si>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</si>
  <si>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</si>
  <si>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</si>
  <si>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</si>
  <si>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</si>
  <si>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</si>
  <si>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</si>
  <si>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</si>
  <si>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</si>
  <si>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</si>
  <si>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</si>
  <si>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</si>
  <si>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</si>
  <si>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</si>
  <si>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</si>
  <si>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</si>
  <si>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</si>
  <si>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</si>
  <si>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</si>
  <si>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</si>
  <si>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</si>
  <si>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</si>
  <si>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</si>
  <si>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</si>
  <si>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</si>
  <si>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</si>
  <si>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</si>
  <si>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</si>
  <si>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</si>
  <si>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</si>
  <si>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</si>
  <si>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</si>
  <si>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</si>
  <si>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</si>
  <si>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</si>
  <si>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</si>
  <si>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</si>
  <si>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</si>
  <si>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</si>
  <si>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</si>
  <si>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</si>
  <si>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</si>
  <si>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</si>
  <si>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</si>
  <si>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</si>
  <si>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</si>
  <si>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</si>
  <si>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</si>
  <si>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</si>
  <si>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</si>
  <si>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</si>
  <si>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</si>
  <si>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</si>
  <si>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</si>
  <si>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</si>
  <si>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</si>
  <si>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</si>
  <si>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</si>
  <si>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</si>
  <si>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</si>
  <si>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</si>
  <si>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</si>
  <si>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</si>
  <si>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</si>
  <si>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</si>
  <si>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</si>
  <si>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</si>
  <si>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</si>
  <si>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</si>
  <si>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</si>
  <si>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</si>
  <si>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</si>
  <si>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</si>
  <si>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</si>
  <si>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</si>
  <si>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</si>
  <si>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</si>
  <si>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</si>
  <si>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</si>
  <si>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</si>
  <si>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</si>
  <si>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</si>
  <si>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</si>
  <si>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</si>
  <si>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</si>
  <si>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</si>
  <si>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</si>
  <si>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</si>
  <si>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</si>
  <si>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</si>
  <si>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</si>
  <si>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</si>
  <si>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</si>
  <si>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</si>
  <si>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</si>
  <si>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</si>
  <si>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</si>
  <si>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</si>
  <si>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</si>
  <si>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</si>
  <si>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</si>
  <si>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</si>
  <si>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</si>
  <si>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</si>
  <si>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</si>
  <si>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</si>
  <si>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</si>
  <si>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</si>
  <si>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</si>
  <si>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</si>
  <si>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</si>
  <si>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</si>
  <si>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</si>
  <si>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</si>
  <si>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</si>
  <si>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</si>
  <si>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</si>
  <si>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</si>
  <si>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</si>
  <si>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</si>
  <si>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</si>
  <si>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</si>
  <si>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</si>
  <si>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</si>
  <si>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</si>
  <si>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</si>
  <si>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</si>
  <si>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</si>
  <si>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</si>
  <si>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</si>
  <si>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</si>
  <si>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</si>
  <si>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</si>
  <si>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</si>
  <si>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</si>
  <si>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</si>
  <si>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</si>
  <si>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</si>
  <si>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</si>
  <si>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</si>
  <si>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</si>
  <si>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</si>
  <si>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</si>
  <si>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</si>
  <si>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</si>
  <si>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</si>
  <si>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</si>
  <si>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</si>
  <si>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</si>
  <si>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</si>
  <si>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</si>
  <si>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</si>
  <si>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</si>
  <si>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</si>
  <si>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</si>
  <si>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</si>
  <si>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</si>
  <si>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</si>
  <si>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</si>
  <si>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</si>
  <si>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</si>
  <si>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</si>
  <si>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</si>
  <si>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</si>
  <si>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</si>
  <si>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</si>
  <si>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</si>
  <si>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</si>
  <si>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</si>
  <si>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</si>
  <si>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</si>
  <si>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</si>
  <si>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</si>
  <si>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</si>
  <si>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</si>
  <si>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</si>
  <si>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</si>
  <si>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</si>
  <si>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</si>
  <si>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</si>
  <si>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</si>
  <si>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</si>
  <si>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</si>
  <si>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</si>
  <si>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</si>
  <si>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</si>
  <si>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</si>
  <si>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</si>
  <si>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</si>
  <si>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</si>
  <si>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</si>
  <si>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</si>
  <si>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</si>
  <si>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</si>
  <si>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</si>
  <si>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</si>
  <si>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</si>
  <si>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</si>
  <si>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</si>
  <si>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</si>
  <si>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</si>
  <si>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</si>
  <si>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</si>
  <si>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</si>
  <si>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</si>
  <si>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</si>
  <si>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</si>
  <si>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</si>
  <si>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</si>
  <si>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</si>
  <si>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</si>
  <si>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</si>
  <si>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</si>
  <si>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</si>
  <si>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</si>
  <si>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</si>
  <si>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</si>
  <si>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</si>
  <si>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</si>
  <si>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</si>
  <si>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</si>
  <si>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</si>
  <si>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</si>
  <si>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</si>
  <si>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</si>
  <si>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</si>
  <si>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</si>
  <si>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</si>
  <si>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</si>
  <si>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</si>
  <si>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</si>
  <si>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</si>
  <si>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</si>
  <si>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</si>
  <si>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</si>
  <si>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</si>
  <si>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</si>
  <si>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</si>
  <si>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</si>
  <si>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</si>
  <si>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</si>
  <si>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</si>
  <si>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</si>
  <si>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</si>
  <si>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</si>
  <si>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</si>
  <si>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</si>
  <si>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</si>
  <si>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</si>
  <si>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</si>
  <si>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</si>
  <si>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</si>
  <si>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</si>
  <si>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</si>
  <si>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</si>
  <si>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</si>
  <si>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</si>
  <si>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</si>
  <si>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</si>
  <si>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</si>
  <si>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</si>
  <si>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</si>
  <si>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</si>
  <si>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</si>
  <si>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</si>
  <si>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</si>
  <si>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</si>
  <si>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</si>
  <si>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</si>
  <si>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</si>
  <si>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</si>
  <si>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</si>
  <si>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</si>
  <si>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</si>
  <si>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</si>
  <si>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</si>
  <si>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</si>
  <si>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</si>
  <si>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</si>
  <si>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</si>
  <si>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</si>
  <si>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</si>
  <si>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</si>
  <si>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</si>
  <si>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</si>
  <si>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</si>
  <si>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</si>
  <si>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</si>
  <si>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</si>
  <si>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</si>
  <si>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</si>
  <si>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</si>
  <si>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</si>
  <si>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</si>
  <si>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</si>
  <si>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</si>
  <si>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</si>
  <si>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</si>
  <si>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</si>
  <si>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</si>
  <si>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</si>
  <si>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</si>
  <si>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</si>
  <si>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</si>
  <si>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</si>
  <si>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</si>
  <si>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</si>
  <si>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</si>
  <si>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</si>
  <si>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</si>
  <si>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</si>
  <si>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</si>
  <si>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</si>
  <si>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</si>
  <si>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</si>
  <si>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</si>
  <si>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</si>
  <si>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</si>
  <si>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</si>
  <si>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</si>
  <si>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</si>
  <si>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</si>
  <si>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</si>
  <si>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</si>
  <si>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</si>
  <si>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</si>
  <si>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</si>
  <si>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</si>
  <si>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</si>
  <si>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</si>
  <si>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</si>
  <si>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</si>
  <si>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</si>
  <si>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</si>
  <si>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</si>
  <si>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</si>
  <si>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</si>
  <si>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</si>
  <si>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</si>
  <si>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</si>
  <si>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</si>
  <si>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</si>
  <si>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</si>
  <si>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</si>
  <si>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</si>
  <si>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</si>
  <si>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</si>
  <si>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</si>
  <si>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</si>
  <si>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</si>
  <si>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</si>
  <si>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</si>
  <si>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</si>
  <si>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</si>
  <si>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</si>
  <si>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</si>
  <si>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</si>
  <si>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</si>
  <si>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</si>
  <si>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</si>
  <si>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</si>
  <si>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</si>
  <si>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</si>
  <si>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</si>
  <si>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</si>
  <si>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</si>
  <si>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</si>
  <si>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</si>
  <si>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</si>
  <si>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</si>
  <si>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</si>
  <si>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</si>
  <si>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</si>
  <si>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</si>
  <si>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</si>
  <si>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</si>
  <si>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</si>
  <si>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</si>
  <si>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</si>
  <si>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</si>
  <si>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</si>
  <si>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</si>
  <si>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</si>
  <si>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</si>
  <si>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</si>
  <si>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</si>
  <si>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</si>
  <si>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</si>
  <si>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</si>
  <si>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</si>
  <si>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</si>
  <si>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</si>
  <si>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</si>
  <si>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</si>
  <si>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</si>
  <si>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</si>
  <si>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</si>
  <si>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</si>
  <si>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</si>
  <si>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</si>
  <si>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</si>
  <si>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</si>
  <si>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</si>
  <si>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</si>
  <si>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</si>
  <si>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</si>
  <si>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</si>
  <si>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</si>
  <si>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</si>
  <si>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</si>
  <si>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</si>
  <si>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</si>
  <si>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</si>
  <si>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</si>
  <si>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</si>
  <si>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</si>
  <si>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</si>
  <si>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</si>
  <si>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</si>
  <si>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</si>
  <si>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</si>
  <si>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</si>
  <si>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</si>
  <si>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</si>
  <si>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</si>
  <si>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</si>
  <si>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</si>
  <si>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</si>
  <si>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</si>
  <si>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</si>
  <si>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</si>
  <si>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</si>
  <si>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</si>
  <si>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</si>
  <si>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</si>
  <si>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</si>
  <si>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</si>
  <si>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</si>
  <si>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</si>
  <si>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</si>
  <si>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</si>
  <si>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</si>
  <si>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</si>
  <si>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</si>
  <si>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</si>
  <si>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</si>
  <si>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</si>
  <si>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</si>
  <si>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</si>
  <si>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</si>
  <si>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</si>
  <si>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</si>
  <si>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</si>
  <si>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</si>
  <si>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</si>
  <si>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</si>
  <si>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</si>
  <si>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</si>
  <si>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</si>
  <si>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</si>
  <si>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</si>
  <si>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</si>
  <si>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</si>
  <si>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</si>
  <si>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</si>
  <si>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</si>
  <si>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</si>
  <si>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</si>
  <si>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</si>
  <si>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</si>
  <si>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</si>
  <si>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</si>
  <si>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</si>
  <si>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</si>
  <si>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</si>
  <si>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</si>
  <si>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</si>
  <si>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</si>
  <si>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</si>
  <si>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</si>
  <si>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</si>
  <si>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</si>
  <si>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</si>
  <si>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</si>
  <si>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</si>
  <si>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</si>
  <si>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</si>
  <si>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</si>
  <si>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</si>
  <si>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</si>
  <si>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</si>
  <si>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</si>
  <si>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</si>
  <si>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</si>
  <si>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</si>
  <si>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</si>
  <si>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</si>
  <si>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</si>
  <si>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</si>
  <si>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</si>
  <si>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</si>
  <si>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</si>
  <si>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</si>
  <si>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</si>
  <si>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</si>
  <si>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</si>
  <si>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</si>
  <si>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</si>
  <si>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</si>
  <si>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</si>
  <si>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</si>
  <si>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</si>
  <si>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</si>
  <si>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</si>
  <si>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</si>
  <si>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</si>
  <si>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</si>
  <si>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</si>
  <si>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</si>
  <si>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</si>
  <si>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</si>
  <si>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</si>
  <si>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</si>
  <si>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</si>
  <si>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</si>
  <si>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</si>
  <si>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</si>
  <si>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</si>
  <si>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</si>
  <si>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</si>
  <si>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</si>
  <si>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</si>
  <si>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</si>
  <si>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</si>
  <si>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</si>
  <si>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</si>
  <si>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</si>
  <si>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</si>
  <si>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</si>
  <si>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</si>
  <si>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</si>
  <si>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</si>
  <si>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</si>
  <si>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</si>
  <si>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</si>
  <si>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</si>
  <si>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</si>
  <si>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</si>
  <si>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</si>
  <si>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</si>
  <si>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</si>
  <si>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</si>
  <si>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</si>
  <si>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</si>
  <si>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</si>
  <si>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</si>
  <si>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</si>
  <si>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</si>
  <si>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</si>
  <si>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</si>
  <si>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</si>
  <si>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</si>
  <si>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</si>
  <si>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</si>
  <si>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</si>
  <si>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</si>
  <si>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</si>
  <si>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</si>
  <si>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</si>
  <si>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</si>
  <si>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</si>
  <si>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</si>
  <si>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</si>
  <si>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</si>
  <si>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</si>
  <si>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</si>
  <si>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</si>
  <si>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</si>
  <si>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</si>
  <si>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</si>
  <si>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</si>
  <si>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</si>
  <si>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</si>
  <si>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</si>
  <si>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</si>
  <si>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</si>
  <si>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</si>
  <si>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</si>
  <si>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</si>
  <si>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</si>
  <si>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</si>
  <si>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</si>
  <si>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</si>
  <si>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</si>
  <si>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</si>
  <si>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</si>
  <si>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</si>
  <si>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</si>
  <si>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</si>
  <si>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</si>
  <si>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</si>
  <si>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</si>
  <si>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</si>
  <si>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</si>
  <si>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</si>
  <si>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</si>
  <si>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</si>
  <si>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</si>
  <si>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</si>
  <si>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</si>
  <si>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</si>
  <si>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</si>
  <si>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</si>
  <si>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</si>
  <si>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</si>
  <si>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</si>
  <si>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</si>
  <si>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</si>
  <si>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</si>
  <si>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</si>
  <si>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</si>
  <si>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</si>
  <si>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</si>
  <si>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</si>
  <si>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</si>
  <si>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</si>
  <si>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</si>
  <si>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</si>
  <si>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</si>
  <si>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</si>
  <si>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</si>
  <si>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</si>
  <si>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</si>
  <si>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</si>
  <si>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</si>
  <si>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</si>
  <si>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</si>
  <si>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</si>
  <si>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</si>
  <si>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</si>
  <si>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</si>
  <si>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</si>
  <si>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</si>
  <si>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</si>
  <si>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</si>
  <si>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</si>
  <si>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</si>
  <si>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</si>
  <si>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</si>
  <si>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</si>
  <si>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</si>
  <si>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</si>
  <si>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</si>
  <si>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</si>
  <si>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</si>
  <si>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</si>
  <si>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</si>
  <si>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</si>
  <si>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</si>
  <si>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</si>
  <si>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</si>
  <si>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</si>
  <si>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</si>
  <si>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</si>
  <si>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</si>
  <si>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</si>
  <si>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</si>
  <si>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</si>
  <si>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</si>
  <si>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</si>
  <si>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</si>
  <si>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</si>
  <si>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</si>
  <si>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</si>
  <si>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</si>
  <si>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</si>
  <si>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</si>
  <si>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</si>
  <si>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</si>
  <si>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</si>
  <si>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</si>
  <si>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</si>
  <si>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</si>
  <si>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</si>
  <si>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</si>
  <si>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</si>
  <si>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</si>
  <si>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</si>
  <si>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</si>
  <si>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</si>
  <si>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</si>
  <si>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</si>
  <si>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</si>
  <si>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</si>
  <si>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</si>
  <si>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</si>
  <si>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</si>
  <si>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</si>
  <si>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</si>
  <si>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</si>
  <si>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</si>
  <si>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</si>
  <si>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</si>
  <si>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</si>
  <si>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</si>
  <si>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</si>
  <si>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</si>
  <si>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</si>
  <si>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</si>
  <si>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</si>
  <si>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</si>
  <si>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</si>
  <si>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</si>
  <si>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</si>
  <si>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</si>
  <si>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</si>
  <si>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</si>
  <si>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</si>
  <si>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</si>
  <si>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</si>
  <si>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</si>
  <si>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</si>
  <si>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</si>
  <si>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</si>
  <si>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</si>
  <si>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</si>
  <si>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</si>
  <si>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</si>
  <si>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</si>
  <si>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</si>
  <si>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</si>
  <si>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</si>
  <si>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</si>
  <si>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</si>
  <si>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</si>
  <si>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</si>
  <si>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</si>
  <si>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</si>
  <si>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</si>
  <si>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</si>
  <si>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</si>
  <si>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</si>
  <si>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</si>
  <si>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</si>
  <si>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</si>
  <si>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</si>
  <si>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</si>
  <si>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</si>
  <si>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</si>
  <si>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</si>
  <si>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</si>
  <si>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</si>
  <si>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</si>
  <si>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</si>
  <si>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</si>
  <si>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</si>
  <si>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</si>
  <si>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</si>
  <si>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</si>
  <si>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</si>
  <si>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</si>
  <si>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</si>
  <si>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</si>
  <si>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</si>
  <si>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</si>
  <si>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</si>
  <si>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</si>
  <si>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</si>
  <si>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</si>
  <si>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</si>
  <si>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</si>
  <si>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</si>
  <si>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</si>
  <si>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</si>
  <si>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</si>
  <si>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</si>
  <si>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</si>
  <si>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</si>
  <si>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</si>
  <si>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</si>
  <si>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</si>
  <si>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</si>
  <si>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</si>
  <si>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</si>
  <si>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</si>
  <si>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</si>
  <si>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</si>
  <si>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</si>
  <si>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</si>
  <si>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</si>
  <si>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</si>
  <si>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</si>
  <si>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</si>
  <si>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</si>
  <si>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</si>
  <si>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</si>
  <si>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</si>
  <si>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</si>
  <si>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</si>
  <si>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</si>
  <si>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</si>
  <si>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</si>
  <si>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</si>
  <si>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</si>
  <si>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</si>
  <si>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</si>
  <si>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</si>
  <si>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</si>
  <si>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</si>
  <si>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</si>
  <si>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</si>
  <si>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</si>
  <si>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</si>
  <si>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</si>
  <si>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</si>
  <si>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</si>
  <si>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</si>
  <si>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</si>
  <si>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</si>
  <si>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</si>
  <si>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</si>
  <si>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</si>
  <si>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</si>
  <si>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</si>
  <si>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</si>
  <si>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</si>
  <si>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</si>
  <si>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</si>
  <si>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</si>
  <si>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</si>
  <si>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</si>
  <si>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</si>
  <si>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</si>
  <si>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</si>
  <si>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</si>
  <si>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</si>
  <si>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</si>
  <si>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</si>
  <si>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</si>
  <si>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</si>
  <si>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</si>
  <si>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</si>
  <si>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</si>
  <si>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</si>
  <si>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</si>
  <si>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</si>
  <si>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</si>
  <si>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</si>
  <si>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</si>
  <si>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</si>
  <si>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</si>
  <si>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</si>
  <si>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</si>
  <si>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</si>
  <si>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</si>
  <si>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</si>
  <si>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</si>
  <si>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</si>
  <si>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</si>
  <si>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</si>
  <si>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</si>
  <si>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</si>
  <si>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</si>
  <si>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</si>
  <si>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</si>
  <si>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</si>
  <si>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</si>
  <si>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</si>
  <si>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</si>
  <si>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</si>
  <si>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</si>
  <si>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</si>
  <si>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</si>
  <si>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</si>
  <si>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</si>
  <si>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</si>
  <si>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</si>
  <si>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</si>
  <si>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</si>
  <si>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</si>
  <si>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</si>
  <si>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</si>
  <si>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</si>
  <si>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</si>
  <si>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</si>
  <si>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</si>
  <si>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</si>
  <si>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</si>
  <si>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</si>
  <si>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</si>
  <si>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</si>
  <si>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</si>
  <si>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</si>
  <si>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</si>
  <si>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</si>
  <si>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</si>
  <si>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</si>
  <si>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</si>
  <si>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</si>
  <si>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</si>
  <si>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</si>
  <si>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</si>
  <si>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</si>
  <si>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</si>
  <si>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</si>
  <si>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</si>
  <si>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</si>
  <si>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</si>
  <si>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</si>
  <si>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</si>
  <si>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</si>
  <si>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</si>
  <si>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</si>
  <si>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</si>
  <si>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</si>
  <si>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</si>
  <si>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</si>
  <si>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</si>
  <si>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</si>
  <si>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</si>
  <si>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</si>
  <si>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</si>
  <si>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</si>
  <si>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</si>
  <si>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</si>
  <si>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</si>
  <si>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</si>
  <si>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</si>
  <si>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</si>
  <si>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</si>
  <si>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</si>
  <si>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</si>
  <si>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</si>
  <si>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</si>
  <si>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</si>
  <si>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</si>
  <si>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</si>
  <si>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</si>
  <si>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</si>
  <si>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</si>
  <si>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</si>
  <si>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</si>
  <si>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</si>
  <si>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</si>
  <si>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</si>
  <si>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</si>
  <si>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</si>
  <si>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</si>
  <si>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</si>
  <si>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</si>
  <si>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</si>
  <si>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</si>
  <si>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</si>
  <si>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</si>
  <si>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</si>
  <si>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</si>
  <si>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</si>
  <si>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</si>
  <si>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</si>
  <si>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</si>
  <si>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</si>
  <si>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</si>
  <si>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</si>
  <si>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</si>
  <si>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</si>
  <si>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</si>
  <si>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</si>
  <si>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</si>
  <si>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</si>
  <si>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</si>
  <si>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</si>
  <si>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</si>
  <si>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</si>
  <si>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</si>
  <si>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</si>
  <si>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</si>
  <si>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</si>
  <si>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</si>
  <si>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</si>
  <si>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</si>
  <si>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</si>
  <si>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</si>
  <si>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</si>
  <si>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</si>
  <si>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</si>
  <si>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</si>
  <si>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</si>
  <si>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</si>
  <si>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</si>
  <si>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</si>
  <si>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</si>
  <si>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</si>
  <si>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</si>
  <si>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</si>
  <si>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</si>
  <si>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</si>
  <si>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</si>
  <si>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</si>
  <si>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</si>
  <si>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</si>
  <si>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</si>
  <si>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</si>
  <si>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</si>
  <si>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</si>
  <si>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</si>
  <si>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</si>
  <si>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</si>
  <si>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</si>
  <si>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</si>
  <si>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</si>
  <si>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</si>
  <si>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</si>
  <si>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</si>
  <si>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</si>
  <si>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</si>
  <si>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</si>
  <si>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</si>
  <si>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</si>
  <si>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</si>
  <si>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</si>
  <si>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</si>
  <si>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</si>
  <si>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</si>
  <si>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</si>
  <si>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</si>
  <si>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</si>
  <si>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</si>
  <si>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</si>
  <si>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</si>
  <si>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</si>
  <si>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</si>
  <si>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</si>
  <si>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</si>
  <si>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</si>
  <si>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</si>
  <si>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</si>
  <si>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</si>
  <si>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</si>
  <si>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</si>
  <si>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</si>
  <si>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</si>
  <si>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</si>
  <si>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</si>
  <si>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</si>
  <si>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</si>
  <si>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</si>
  <si>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</si>
  <si>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</si>
  <si>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</si>
  <si>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</si>
  <si>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</si>
  <si>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</si>
  <si>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</si>
  <si>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</si>
  <si>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</si>
  <si>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</si>
  <si>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</si>
  <si>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</si>
  <si>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</si>
  <si>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</si>
  <si>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</si>
  <si>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</si>
  <si>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</si>
  <si>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</si>
  <si>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</si>
  <si>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</si>
  <si>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</si>
  <si>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</si>
  <si>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</si>
  <si>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</si>
  <si>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</si>
  <si>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</si>
  <si>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</si>
  <si>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</si>
  <si>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</si>
  <si>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</si>
  <si>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</si>
  <si>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</si>
  <si>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</si>
  <si>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</si>
  <si>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</si>
  <si>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</si>
  <si>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</si>
  <si>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</si>
  <si>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</si>
  <si>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</si>
  <si>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</si>
  <si>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</si>
  <si>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</si>
  <si>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</si>
  <si>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</si>
  <si>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</si>
  <si>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</si>
  <si>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</si>
  <si>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</si>
  <si>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</si>
  <si>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</si>
  <si>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</si>
  <si>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</si>
  <si>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</si>
  <si>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</si>
  <si>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</si>
  <si>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</si>
  <si>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</si>
  <si>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</si>
  <si>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</si>
  <si>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</si>
  <si>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</si>
  <si>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</si>
  <si>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</si>
  <si>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</si>
  <si>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</si>
  <si>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</si>
  <si>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</si>
  <si>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</si>
  <si>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</si>
  <si>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</si>
  <si>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</si>
  <si>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</si>
  <si>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</si>
  <si>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</si>
  <si>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</si>
  <si>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</si>
  <si>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</si>
  <si>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</si>
  <si>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</si>
  <si>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</si>
  <si>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</si>
  <si>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</si>
  <si>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</si>
  <si>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</si>
  <si>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</si>
  <si>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</si>
  <si>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</si>
  <si>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</si>
  <si>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</si>
  <si>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</si>
  <si>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</si>
  <si>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</si>
  <si>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</si>
  <si>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</si>
  <si>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</si>
  <si>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</si>
  <si>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</si>
  <si>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</si>
  <si>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</si>
  <si>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</si>
  <si>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</si>
  <si>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</si>
  <si>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</si>
  <si>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</si>
  <si>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</si>
  <si>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</si>
  <si>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</si>
  <si>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</si>
  <si>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</si>
  <si>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</si>
  <si>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</si>
  <si>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</si>
  <si>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</si>
  <si>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</si>
  <si>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</si>
  <si>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</si>
  <si>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</si>
  <si>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</si>
  <si>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</si>
  <si>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</si>
  <si>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</si>
  <si>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</si>
  <si>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</si>
  <si>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</si>
  <si>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</si>
  <si>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</si>
  <si>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</si>
  <si>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</si>
  <si>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</si>
  <si>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</si>
  <si>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</si>
  <si>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</si>
  <si>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</si>
  <si>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</si>
  <si>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</si>
  <si>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</si>
  <si>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</si>
  <si>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</si>
  <si>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</si>
  <si>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</si>
  <si>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</si>
  <si>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</si>
  <si>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</si>
  <si>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</si>
  <si>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</si>
  <si>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</si>
  <si>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</si>
  <si>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</si>
  <si>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</si>
  <si>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</si>
  <si>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</si>
  <si>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</si>
  <si>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</si>
  <si>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</si>
  <si>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</si>
  <si>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</si>
  <si>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</si>
  <si>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</si>
  <si>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</si>
  <si>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</si>
  <si>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</si>
  <si>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</si>
  <si>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</si>
  <si>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</si>
  <si>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</si>
  <si>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</si>
  <si>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</si>
  <si>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</si>
  <si>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</si>
  <si>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</si>
  <si>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</si>
  <si>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</si>
  <si>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</si>
  <si>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</si>
  <si>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</si>
  <si>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</si>
  <si>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</si>
  <si>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</si>
  <si>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</si>
  <si>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</si>
  <si>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</si>
  <si>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</si>
  <si>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</si>
  <si>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</si>
  <si>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</si>
  <si>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</si>
  <si>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</si>
  <si>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</si>
  <si>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</si>
  <si>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</si>
  <si>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</si>
  <si>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</si>
  <si>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</si>
  <si>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</si>
  <si>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</si>
  <si>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</si>
  <si>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</si>
  <si>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</si>
  <si>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</si>
  <si>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</si>
  <si>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</si>
  <si>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</si>
  <si>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</si>
  <si>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</si>
  <si>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</si>
  <si>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</si>
  <si>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</si>
  <si>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</si>
  <si>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</si>
  <si>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</si>
  <si>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</si>
  <si>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</si>
  <si>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</si>
  <si>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</si>
  <si>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</si>
  <si>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</si>
  <si>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</si>
  <si>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</si>
  <si>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</si>
  <si>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</si>
  <si>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</si>
  <si>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</si>
  <si>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</si>
  <si>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</si>
  <si>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</si>
  <si>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</si>
  <si>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</si>
  <si>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</si>
  <si>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</si>
  <si>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</si>
  <si>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</si>
  <si>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</si>
  <si>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</si>
  <si>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</si>
  <si>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</si>
  <si>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</si>
  <si>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</si>
  <si>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</si>
  <si>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</si>
  <si>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</si>
  <si>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</si>
  <si>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</si>
  <si>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</si>
  <si>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</si>
  <si>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</si>
  <si>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</si>
  <si>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</si>
  <si>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</si>
  <si>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</si>
  <si>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</si>
  <si>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</si>
  <si>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</si>
  <si>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</si>
  <si>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</si>
  <si>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</si>
  <si>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</si>
  <si>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</si>
  <si>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</si>
  <si>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</si>
  <si>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</si>
  <si>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</si>
  <si>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</si>
  <si>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</si>
  <si>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</si>
  <si>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</si>
  <si>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</si>
  <si>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</si>
  <si>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</si>
  <si>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</si>
  <si>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</si>
  <si>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</si>
  <si>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</si>
  <si>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</si>
  <si>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</si>
  <si>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</si>
  <si>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</si>
  <si>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</si>
  <si>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</si>
  <si>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</si>
  <si>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</si>
  <si>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</si>
  <si>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</si>
  <si>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</si>
  <si>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</si>
  <si>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</si>
  <si>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</si>
  <si>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</si>
  <si>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</si>
  <si>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</si>
  <si>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</si>
  <si>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</si>
  <si>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</si>
  <si>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</si>
  <si>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</si>
  <si>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</si>
  <si>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</si>
  <si>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</si>
  <si>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</si>
  <si>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</si>
  <si>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</si>
  <si>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</si>
  <si>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</si>
  <si>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</si>
  <si>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</si>
  <si>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</si>
  <si>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</si>
  <si>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</si>
  <si>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</si>
  <si>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</si>
  <si>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</si>
  <si>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</si>
  <si>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</si>
  <si>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</si>
  <si>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</si>
  <si>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</si>
  <si>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</si>
  <si>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</si>
  <si>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</si>
  <si>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</si>
  <si>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</si>
  <si>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</si>
  <si>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</si>
  <si>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</si>
  <si>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</si>
  <si>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</si>
  <si>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</si>
  <si>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</si>
  <si>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</si>
  <si>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</si>
  <si>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</si>
  <si>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</si>
  <si>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</si>
  <si>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</si>
  <si>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</si>
  <si>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</si>
  <si>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</si>
  <si>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</si>
  <si>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</si>
  <si>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</si>
  <si>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</si>
  <si>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</si>
  <si>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</si>
  <si>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</si>
  <si>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</si>
  <si>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</si>
  <si>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</si>
  <si>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</si>
  <si>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</si>
  <si>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</si>
  <si>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</si>
  <si>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</si>
  <si>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</si>
  <si>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</si>
  <si>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</si>
  <si>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</si>
  <si>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</si>
  <si>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</si>
  <si>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</si>
  <si>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</si>
  <si>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</si>
  <si>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</si>
  <si>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</si>
  <si>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</si>
  <si>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</si>
  <si>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</si>
  <si>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</si>
  <si>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</si>
  <si>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</si>
  <si>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</si>
  <si>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</si>
  <si>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</si>
  <si>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</si>
  <si>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</si>
  <si>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</si>
  <si>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</si>
  <si>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</si>
  <si>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</si>
  <si>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</si>
  <si>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</si>
  <si>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</si>
  <si>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</si>
  <si>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</si>
  <si>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</si>
  <si>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</si>
  <si>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</si>
  <si>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</si>
  <si>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</si>
  <si>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</si>
  <si>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</si>
  <si>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</si>
  <si>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</si>
  <si>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</si>
  <si>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</si>
  <si>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</si>
  <si>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</si>
  <si>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</si>
  <si>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</si>
  <si>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</si>
  <si>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</si>
  <si>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</si>
  <si>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</si>
  <si>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</si>
  <si>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</si>
  <si>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</si>
  <si>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</si>
  <si>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</si>
  <si>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</si>
  <si>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</si>
  <si>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</si>
  <si>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</si>
  <si>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</si>
  <si>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</si>
  <si>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</si>
  <si>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</si>
  <si>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</si>
  <si>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</si>
  <si>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</si>
  <si>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</si>
  <si>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</si>
  <si>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</si>
  <si>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</si>
  <si>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</si>
  <si>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</si>
  <si>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</si>
  <si>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</si>
  <si>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</si>
  <si>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</si>
  <si>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</si>
  <si>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</si>
  <si>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</si>
  <si>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</si>
  <si>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</si>
  <si>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</si>
  <si>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</si>
  <si>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</si>
  <si>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</si>
  <si>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</si>
  <si>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</si>
  <si>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</si>
  <si>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</si>
  <si>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</si>
  <si>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</si>
  <si>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</si>
  <si>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</si>
  <si>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</si>
  <si>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</si>
  <si>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</si>
  <si>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</si>
  <si>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</si>
  <si>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</si>
  <si>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</si>
  <si>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</si>
  <si>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</si>
  <si>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</si>
  <si>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</si>
  <si>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</si>
  <si>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</si>
  <si>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</si>
  <si>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</si>
  <si>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</si>
  <si>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</si>
  <si>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</si>
  <si>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</si>
  <si>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</si>
  <si>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</si>
  <si>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</si>
  <si>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</si>
  <si>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</si>
  <si>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</si>
  <si>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</si>
  <si>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</si>
  <si>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</si>
  <si>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</si>
  <si>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</si>
  <si>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</si>
  <si>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</si>
  <si>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</si>
  <si>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</si>
  <si>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</si>
  <si>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</si>
  <si>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</si>
  <si>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</si>
  <si>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</si>
  <si>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</si>
  <si>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</si>
  <si>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</si>
  <si>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</si>
  <si>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</si>
  <si>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</si>
  <si>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</si>
  <si>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</si>
  <si>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</si>
  <si>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</si>
  <si>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</si>
  <si>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</si>
  <si>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</si>
  <si>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</si>
  <si>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</si>
  <si>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</si>
  <si>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</si>
  <si>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</si>
  <si>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</si>
  <si>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</si>
  <si>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</si>
  <si>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</si>
  <si>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</si>
  <si>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</si>
  <si>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</si>
  <si>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</si>
  <si>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</si>
  <si>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</si>
  <si>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</si>
  <si>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</si>
  <si>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</si>
  <si>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</si>
  <si>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</si>
  <si>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</si>
  <si>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</si>
  <si>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</si>
  <si>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</si>
  <si>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</si>
  <si>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</si>
  <si>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</si>
  <si>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</si>
  <si>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</si>
  <si>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</si>
  <si>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</si>
  <si>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</si>
  <si>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</si>
  <si>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</si>
  <si>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</si>
  <si>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</si>
  <si>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</si>
  <si>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</si>
  <si>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</si>
  <si>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</si>
  <si>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</si>
  <si>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</si>
  <si>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</si>
  <si>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</si>
  <si>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</si>
  <si>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</si>
  <si>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</si>
  <si>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</si>
  <si>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</si>
  <si>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</si>
  <si>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</si>
  <si>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</si>
  <si>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</si>
  <si>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</si>
  <si>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</si>
  <si>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</si>
  <si>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</si>
  <si>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</si>
  <si>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</si>
  <si>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</si>
  <si>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</si>
  <si>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</si>
  <si>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</si>
  <si>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</si>
  <si>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</si>
  <si>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</si>
  <si>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</si>
  <si>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</si>
  <si>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</si>
  <si>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</si>
  <si>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</si>
  <si>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</si>
  <si>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</si>
  <si>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</si>
  <si>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</si>
  <si>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</si>
  <si>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</si>
  <si>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</si>
  <si>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</si>
  <si>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</si>
  <si>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</si>
  <si>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</si>
  <si>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</si>
  <si>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</si>
  <si>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</si>
  <si>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</si>
  <si>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</si>
  <si>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</si>
  <si>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</si>
  <si>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</si>
  <si>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</si>
  <si>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</si>
  <si>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</si>
  <si>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</si>
  <si>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</si>
  <si>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</si>
  <si>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</si>
  <si>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</si>
  <si>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</si>
  <si>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</si>
  <si>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</si>
  <si>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</si>
  <si>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</si>
  <si>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</si>
  <si>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</si>
  <si>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</si>
  <si>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</si>
  <si>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</si>
  <si>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</si>
  <si>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</si>
  <si>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</si>
  <si>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</si>
  <si>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</si>
  <si>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</si>
  <si>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</si>
  <si>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</si>
  <si>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</si>
  <si>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</si>
  <si>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</si>
  <si>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</si>
  <si>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</si>
  <si>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</si>
  <si>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</si>
  <si>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</si>
  <si>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</si>
  <si>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</si>
  <si>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</si>
  <si>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</si>
  <si>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</si>
  <si>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</si>
  <si>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</si>
  <si>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</si>
  <si>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</si>
  <si>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</si>
  <si>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</si>
  <si>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</si>
  <si>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</si>
  <si>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</si>
  <si>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</si>
  <si>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</si>
  <si>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</si>
  <si>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</si>
  <si>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</si>
  <si>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</si>
  <si>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</si>
  <si>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</si>
  <si>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</si>
  <si>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</si>
  <si>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</si>
  <si>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</si>
  <si>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</si>
  <si>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</si>
  <si>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</si>
  <si>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</si>
  <si>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</si>
  <si>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</si>
  <si>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</si>
  <si>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</si>
  <si>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</si>
  <si>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</si>
  <si>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</si>
  <si>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</si>
  <si>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</si>
  <si>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</si>
  <si>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</si>
  <si>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</si>
  <si>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</si>
  <si>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</si>
  <si>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</si>
  <si>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</si>
  <si>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</si>
  <si>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</si>
  <si>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</si>
  <si>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</si>
  <si>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</si>
  <si>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</si>
  <si>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</si>
  <si>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</si>
  <si>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</si>
  <si>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</si>
  <si>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</si>
  <si>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</si>
  <si>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</si>
  <si>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</si>
  <si>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</si>
  <si>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</si>
  <si>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</si>
  <si>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</si>
  <si>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</si>
  <si>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</si>
  <si>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</si>
  <si>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</si>
  <si>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</si>
  <si>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</si>
  <si>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</si>
  <si>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</si>
  <si>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</si>
  <si>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</si>
  <si>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</si>
  <si>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</si>
  <si>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</si>
  <si>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</si>
  <si>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</si>
  <si>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</si>
  <si>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</si>
  <si>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</si>
  <si>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</si>
  <si>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</si>
  <si>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</si>
  <si>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</si>
  <si>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</si>
  <si>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</si>
  <si>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</si>
  <si>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</si>
  <si>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</si>
  <si>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</si>
  <si>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</si>
  <si>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</si>
  <si>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</si>
  <si>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</si>
  <si>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</si>
  <si>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</si>
  <si>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</si>
  <si>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</si>
  <si>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</si>
  <si>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</si>
  <si>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</si>
  <si>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</si>
  <si>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</si>
  <si>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</si>
  <si>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</si>
  <si>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</si>
  <si>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</si>
  <si>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</si>
  <si>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</si>
  <si>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</si>
  <si>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</si>
  <si>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</si>
  <si>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</si>
  <si>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</si>
  <si>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</si>
  <si>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</si>
  <si>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</si>
  <si>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</si>
  <si>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</si>
  <si>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</si>
  <si>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</si>
  <si>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</si>
  <si>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</si>
  <si>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</si>
  <si>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</si>
  <si>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</si>
  <si>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</si>
  <si>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</si>
  <si>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</si>
  <si>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</si>
  <si>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</si>
  <si>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</si>
  <si>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</si>
  <si>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</si>
  <si>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</si>
  <si>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</si>
  <si>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</si>
  <si>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</si>
  <si>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</si>
  <si>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</si>
  <si>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</si>
  <si>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</si>
  <si>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</si>
  <si>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</si>
  <si>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</si>
  <si>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</si>
  <si>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</si>
  <si>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</si>
  <si>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</si>
  <si>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</si>
  <si>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</si>
  <si>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</si>
  <si>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</si>
  <si>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</si>
  <si>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</si>
  <si>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</si>
  <si>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</si>
  <si>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</si>
  <si>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</si>
  <si>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</si>
  <si>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</si>
  <si>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</si>
  <si>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</si>
  <si>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</si>
  <si>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</si>
  <si>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</si>
  <si>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</si>
  <si>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</si>
  <si>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</si>
  <si>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</si>
  <si>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</si>
  <si>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</si>
  <si>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</si>
  <si>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</si>
  <si>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</si>
  <si>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</si>
  <si>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</si>
  <si>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</si>
  <si>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</si>
  <si>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</si>
  <si>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</si>
  <si>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</si>
  <si>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</si>
  <si>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</si>
  <si>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</si>
  <si>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</si>
  <si>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</si>
  <si>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</si>
  <si>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</si>
  <si>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</si>
  <si>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</si>
  <si>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</si>
  <si>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</si>
  <si>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</si>
  <si>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</si>
  <si>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</si>
  <si>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</si>
  <si>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</si>
  <si>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</si>
  <si>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</si>
  <si>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</si>
  <si>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</si>
  <si>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</si>
  <si>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</si>
  <si>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</si>
  <si>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</si>
  <si>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</si>
  <si>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</si>
  <si>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</si>
  <si>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</si>
  <si>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</si>
  <si>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</si>
  <si>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</si>
  <si>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</si>
  <si>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</si>
  <si>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</si>
  <si>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</si>
  <si>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</si>
  <si>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</si>
  <si>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</si>
  <si>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</si>
  <si>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</si>
  <si>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</si>
  <si>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</si>
  <si>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</si>
  <si>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</si>
  <si>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</si>
  <si>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</si>
  <si>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</si>
  <si>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</si>
  <si>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</si>
  <si>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</si>
  <si>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</si>
  <si>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</si>
  <si>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</si>
  <si>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</si>
  <si>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</si>
  <si>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</si>
  <si>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</si>
  <si>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</si>
  <si>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</si>
  <si>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</si>
  <si>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</si>
  <si>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</si>
  <si>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</si>
  <si>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</si>
  <si>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</si>
  <si>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</si>
  <si>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</si>
  <si>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</si>
  <si>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</si>
  <si>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</si>
  <si>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</si>
  <si>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</si>
  <si>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</si>
  <si>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</si>
  <si>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</si>
  <si>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</si>
  <si>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</si>
  <si>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</si>
  <si>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</si>
  <si>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</si>
  <si>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</si>
  <si>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</si>
  <si>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</si>
  <si>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</si>
  <si>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</si>
  <si>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</si>
  <si>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</si>
  <si>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</si>
  <si>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</si>
  <si>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</si>
  <si>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</si>
  <si>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</si>
  <si>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</si>
  <si>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</si>
  <si>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</si>
  <si>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</si>
  <si>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</si>
  <si>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</si>
  <si>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</si>
  <si>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</si>
  <si>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</si>
  <si>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</si>
  <si>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</si>
  <si>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</si>
  <si>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</si>
  <si>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</si>
  <si>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</si>
  <si>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</si>
  <si>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</si>
  <si>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</si>
  <si>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</si>
  <si>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</si>
  <si>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</si>
  <si>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</si>
  <si>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</si>
  <si>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</si>
  <si>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</si>
  <si>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</si>
  <si>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</si>
  <si>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</si>
  <si>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</si>
  <si>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</si>
  <si>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</si>
  <si>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</si>
  <si>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</si>
  <si>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</si>
  <si>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</si>
  <si>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</si>
  <si>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</si>
  <si>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</si>
  <si>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</si>
  <si>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</si>
  <si>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</si>
  <si>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</si>
  <si>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</si>
  <si>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</si>
  <si>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</si>
  <si>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</si>
  <si>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</si>
  <si>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</si>
  <si>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</si>
  <si>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</si>
  <si>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</si>
  <si>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</si>
  <si>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</si>
  <si>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</si>
  <si>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</si>
  <si>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</si>
  <si>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</si>
  <si>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</si>
  <si>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</si>
  <si>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</si>
  <si>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</si>
  <si>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</si>
  <si>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</si>
  <si>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</si>
  <si>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</si>
  <si>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</si>
  <si>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</si>
  <si>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</si>
  <si>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</si>
  <si>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</si>
  <si>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</si>
  <si>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</si>
  <si>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</si>
  <si>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</si>
  <si>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</si>
  <si>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</si>
  <si>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</si>
  <si>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</si>
  <si>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</si>
  <si>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</si>
  <si>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</si>
  <si>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</si>
  <si>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</si>
  <si>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</si>
  <si>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</si>
  <si>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</si>
  <si>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</si>
  <si>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</si>
  <si>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</si>
  <si>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</si>
  <si>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</si>
  <si>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</si>
  <si>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</si>
  <si>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</si>
  <si>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</si>
  <si>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</si>
  <si>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</si>
  <si>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</si>
  <si>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</si>
  <si>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</si>
  <si>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</si>
  <si>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</si>
  <si>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</si>
  <si>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</si>
  <si>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</si>
  <si>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</si>
  <si>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</si>
  <si>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</si>
  <si>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</si>
  <si>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</si>
  <si>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</si>
  <si>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</si>
  <si>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</si>
  <si>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</si>
  <si>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</si>
  <si>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</si>
  <si>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</si>
  <si>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</si>
  <si>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</si>
  <si>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</si>
  <si>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</si>
  <si>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</si>
  <si>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</si>
  <si>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</si>
  <si>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</si>
  <si>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</si>
  <si>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</si>
  <si>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</si>
  <si>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</si>
  <si>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</si>
  <si>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</si>
  <si>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</si>
  <si>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</si>
  <si>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</si>
  <si>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</si>
  <si>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</si>
  <si>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</si>
  <si>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</si>
  <si>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</si>
  <si>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</si>
  <si>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</si>
  <si>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</si>
  <si>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</si>
  <si>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</si>
  <si>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</si>
  <si>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</si>
  <si>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</si>
  <si>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</si>
  <si>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</si>
  <si>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</si>
  <si>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</si>
  <si>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</si>
  <si>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</si>
  <si>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</si>
  <si>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</si>
  <si>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</si>
  <si>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</si>
  <si>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</si>
  <si>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</si>
  <si>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</si>
  <si>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</si>
  <si>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</si>
  <si>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</si>
  <si>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</si>
  <si>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</si>
  <si>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</si>
  <si>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</si>
  <si>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</si>
  <si>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</si>
  <si>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</si>
  <si>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</si>
  <si>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</si>
  <si>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</si>
  <si>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</si>
  <si>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</si>
  <si>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</si>
  <si>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</si>
  <si>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</si>
  <si>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</si>
  <si>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</si>
  <si>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</si>
  <si>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</si>
  <si>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</si>
  <si>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</si>
  <si>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</si>
  <si>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</si>
  <si>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</si>
  <si>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</si>
  <si>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</si>
  <si>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</si>
  <si>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</si>
  <si>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</si>
  <si>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</si>
  <si>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</si>
  <si>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</si>
  <si>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</si>
  <si>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</si>
  <si>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</si>
  <si>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</si>
  <si>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</si>
  <si>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</si>
  <si>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</si>
  <si>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</si>
  <si>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</si>
  <si>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</si>
  <si>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</si>
  <si>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</si>
  <si>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</si>
  <si>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</si>
  <si>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</si>
  <si>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</si>
  <si>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</si>
  <si>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</si>
  <si>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</si>
  <si>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</si>
  <si>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</si>
  <si>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</si>
  <si>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</si>
  <si>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</si>
  <si>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</si>
  <si>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</si>
  <si>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</si>
  <si>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</si>
  <si>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</si>
  <si>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</si>
  <si>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</si>
  <si>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</si>
  <si>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</si>
  <si>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</si>
  <si>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</si>
  <si>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</si>
  <si>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</si>
  <si>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</si>
  <si>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</si>
  <si>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</si>
  <si>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</si>
  <si>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</si>
  <si>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</si>
  <si>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</si>
  <si>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</si>
  <si>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</si>
  <si>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</si>
  <si>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</si>
  <si>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</si>
  <si>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</si>
  <si>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</si>
  <si>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</si>
  <si>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</si>
  <si>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</si>
  <si>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</si>
  <si>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</si>
  <si>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</si>
  <si>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</si>
  <si>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</si>
  <si>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</si>
  <si>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</si>
  <si>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</si>
  <si>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</si>
  <si>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</si>
  <si>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</si>
  <si>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</si>
  <si>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</si>
  <si>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</si>
  <si>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</si>
  <si>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</si>
  <si>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</si>
  <si>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</si>
  <si>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</si>
  <si>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</si>
  <si>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</si>
  <si>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</si>
  <si>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</si>
  <si>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</si>
  <si>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</si>
  <si>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</si>
  <si>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</si>
  <si>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</si>
  <si>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</si>
  <si>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</si>
  <si>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</si>
  <si>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</si>
  <si>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</si>
  <si>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</si>
  <si>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</si>
  <si>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</si>
  <si>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</si>
  <si>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</si>
  <si>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</si>
  <si>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</si>
  <si>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</si>
  <si>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</si>
  <si>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</si>
  <si>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</si>
  <si>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</si>
  <si>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</si>
  <si>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</si>
  <si>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</si>
  <si>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</si>
  <si>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</si>
  <si>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</si>
  <si>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</si>
  <si>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</si>
  <si>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</si>
  <si>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</si>
  <si>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</si>
  <si>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</si>
  <si>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</si>
  <si>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</si>
  <si>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</si>
  <si>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</si>
  <si>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</si>
  <si>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</si>
  <si>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</si>
  <si>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</si>
  <si>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</si>
  <si>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</si>
  <si>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</si>
  <si>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</si>
  <si>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</si>
  <si>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</si>
  <si>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</si>
  <si>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</si>
  <si>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</si>
  <si>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</si>
  <si>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</si>
  <si>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</si>
  <si>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</si>
  <si>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</si>
  <si>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</si>
  <si>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</si>
  <si>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</si>
  <si>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</si>
  <si>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</si>
  <si>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</si>
  <si>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</si>
  <si>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</si>
  <si>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</si>
  <si>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</si>
  <si>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</si>
  <si>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</si>
  <si>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</si>
  <si>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</si>
  <si>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</si>
  <si>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</si>
  <si>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</si>
  <si>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</si>
  <si>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</si>
  <si>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</si>
  <si>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</si>
  <si>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</si>
  <si>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</si>
  <si>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</si>
  <si>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</si>
  <si>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</si>
  <si>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</si>
  <si>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</si>
  <si>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</si>
  <si>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</si>
  <si>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</si>
  <si>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</si>
  <si>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</si>
  <si>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</si>
  <si>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</si>
  <si>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</si>
  <si>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</si>
  <si>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</si>
  <si>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</si>
  <si>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</si>
  <si>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</si>
  <si>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</si>
  <si>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</si>
  <si>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</si>
  <si>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</si>
  <si>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</si>
  <si>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</si>
  <si>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</si>
  <si>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</si>
  <si>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</si>
  <si>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</si>
  <si>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</si>
  <si>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</si>
  <si>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</si>
  <si>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</si>
  <si>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</si>
  <si>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</si>
  <si>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</si>
  <si>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</si>
  <si>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</si>
  <si>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</si>
  <si>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</si>
  <si>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</si>
  <si>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</si>
  <si>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</si>
  <si>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</si>
  <si>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</si>
  <si>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</si>
  <si>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</si>
  <si>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</si>
  <si>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</si>
  <si>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</si>
  <si>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</si>
  <si>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</si>
  <si>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</si>
  <si>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</si>
  <si>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</si>
  <si>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</si>
  <si>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</si>
  <si>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</si>
  <si>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</si>
  <si>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</si>
  <si>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</si>
  <si>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</si>
  <si>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</si>
  <si>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</si>
  <si>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</si>
  <si>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</si>
  <si>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</si>
  <si>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</si>
  <si>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</si>
  <si>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</si>
  <si>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</si>
  <si>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</si>
  <si>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</si>
  <si>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</si>
  <si>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</si>
  <si>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</si>
  <si>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</si>
  <si>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</si>
  <si>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</si>
  <si>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</si>
  <si>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</si>
  <si>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</si>
  <si>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</si>
  <si>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</si>
  <si>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</si>
  <si>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</si>
  <si>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</si>
  <si>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</si>
  <si>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</si>
  <si>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</si>
  <si>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</si>
  <si>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</si>
  <si>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</si>
  <si>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</si>
  <si>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</si>
  <si>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</si>
  <si>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</si>
  <si>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</si>
  <si>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</si>
  <si>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</si>
  <si>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</si>
  <si>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</si>
  <si>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</si>
  <si>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</si>
  <si>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</si>
  <si>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</si>
  <si>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</si>
  <si>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</si>
  <si>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</si>
  <si>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</si>
  <si>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</si>
  <si>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</si>
  <si>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</si>
  <si>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</si>
  <si>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</si>
  <si>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</si>
  <si>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</si>
  <si>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</si>
  <si>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</si>
  <si>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</si>
  <si>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</si>
  <si>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</si>
  <si>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</si>
  <si>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</si>
  <si>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</si>
  <si>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</si>
  <si>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</si>
  <si>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</si>
  <si>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</si>
  <si>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</si>
  <si>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</si>
  <si>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</si>
  <si>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</si>
  <si>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</si>
  <si>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</si>
  <si>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</si>
  <si>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</si>
  <si>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</si>
  <si>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</si>
  <si>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</si>
  <si>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</si>
  <si>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</si>
  <si>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</si>
  <si>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</si>
  <si>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</si>
  <si>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</si>
  <si>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</si>
  <si>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</si>
  <si>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</si>
  <si>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</si>
  <si>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</si>
  <si>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</si>
  <si>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</si>
  <si>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</si>
  <si>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</si>
  <si>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</si>
  <si>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</si>
  <si>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</si>
  <si>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</si>
  <si>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</si>
  <si>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</si>
  <si>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</si>
  <si>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</si>
  <si>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</si>
  <si>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</si>
  <si>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</si>
  <si>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</si>
  <si>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</si>
  <si>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</si>
  <si>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</si>
  <si>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</si>
  <si>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</si>
  <si>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</si>
  <si>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</si>
  <si>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</si>
  <si>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</si>
  <si>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</si>
  <si>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</si>
  <si>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</si>
  <si>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</si>
  <si>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</si>
  <si>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</si>
  <si>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</si>
  <si>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</si>
  <si>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</si>
  <si>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</si>
  <si>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</si>
  <si>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</si>
  <si>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</si>
  <si>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</si>
  <si>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</si>
  <si>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</si>
  <si>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</si>
  <si>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</si>
  <si>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</si>
  <si>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</si>
  <si>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</si>
  <si>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</si>
  <si>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</si>
  <si>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</si>
  <si>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</si>
  <si>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</si>
  <si>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</si>
  <si>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</si>
  <si>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</si>
  <si>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</si>
  <si>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</si>
  <si>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</si>
  <si>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</si>
  <si>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</si>
  <si>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</si>
  <si>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</si>
  <si>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</si>
  <si>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</si>
  <si>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</si>
  <si>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</si>
  <si>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</si>
  <si>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</si>
  <si>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</si>
  <si>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</si>
  <si>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</si>
  <si>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</si>
  <si>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</si>
  <si>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</si>
  <si>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</si>
  <si>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</si>
  <si>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</si>
  <si>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</si>
  <si>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</si>
  <si>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</si>
  <si>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</si>
  <si>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</si>
  <si>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</si>
  <si>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</si>
  <si>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</si>
  <si>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</si>
  <si>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</si>
  <si>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</si>
  <si>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</si>
  <si>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</si>
  <si>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</si>
  <si>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</si>
  <si>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</si>
  <si>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</si>
  <si>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</si>
  <si>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</si>
  <si>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</si>
  <si>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</si>
  <si>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</si>
  <si>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</si>
  <si>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</si>
  <si>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</si>
  <si>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</si>
  <si>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</si>
  <si>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</si>
  <si>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</si>
  <si>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</si>
  <si>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</si>
  <si>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</si>
  <si>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</si>
  <si>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</si>
  <si>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</si>
  <si>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</si>
  <si>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</si>
  <si>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</si>
  <si>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</si>
  <si>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</si>
  <si>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</si>
  <si>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</si>
  <si>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</si>
  <si>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</si>
  <si>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</si>
  <si>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</si>
  <si>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</si>
  <si>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</si>
  <si>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</si>
  <si>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</si>
  <si>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</si>
  <si>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</si>
  <si>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</si>
  <si>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</si>
  <si>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</si>
  <si>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</si>
  <si>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</si>
  <si>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</si>
  <si>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</si>
  <si>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</si>
  <si>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</si>
  <si>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</si>
  <si>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</si>
  <si>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</si>
  <si>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</si>
  <si>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</si>
  <si>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</si>
  <si>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</si>
  <si>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</si>
  <si>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</si>
  <si>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</si>
  <si>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</si>
  <si>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</si>
  <si>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</si>
  <si>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</si>
  <si>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</si>
  <si>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</si>
  <si>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</si>
  <si>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</si>
  <si>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</si>
  <si>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</si>
  <si>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</si>
  <si>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</si>
  <si>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</si>
  <si>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</si>
  <si>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</si>
  <si>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</si>
  <si>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</si>
  <si>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</si>
  <si>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</si>
  <si>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</si>
  <si>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</si>
  <si>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</si>
  <si>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</si>
  <si>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</si>
  <si>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</si>
  <si>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</si>
  <si>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</si>
  <si>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</si>
  <si>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</si>
  <si>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</si>
  <si>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</si>
  <si>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</si>
  <si>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</si>
  <si>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</si>
  <si>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</si>
  <si>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</si>
  <si>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</si>
  <si>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</si>
  <si>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</si>
  <si>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</si>
  <si>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</si>
  <si>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</si>
  <si>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</si>
  <si>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</si>
  <si>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</si>
  <si>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</si>
  <si>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</si>
  <si>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</si>
  <si>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</si>
  <si>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</si>
  <si>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</si>
  <si>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</si>
  <si>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</si>
  <si>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</si>
  <si>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</si>
  <si>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</si>
  <si>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</si>
  <si>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</si>
  <si>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</si>
  <si>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</si>
  <si>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</si>
  <si>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</si>
  <si>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</si>
  <si>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</si>
  <si>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</si>
  <si>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</si>
  <si>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</si>
  <si>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</si>
  <si>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</si>
  <si>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</si>
  <si>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</si>
  <si>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</si>
  <si>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</si>
  <si>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</si>
  <si>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</si>
  <si>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</si>
  <si>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</si>
  <si>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</si>
  <si>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</si>
  <si>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</si>
  <si>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</si>
  <si>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</si>
  <si>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</si>
  <si>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</si>
  <si>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</si>
  <si>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</si>
  <si>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</si>
  <si>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</si>
  <si>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</si>
  <si>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</si>
  <si>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</si>
  <si>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</si>
  <si>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</si>
  <si>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</si>
  <si>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</si>
  <si>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</si>
  <si>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</si>
  <si>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</si>
  <si>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</si>
  <si>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</si>
  <si>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</si>
  <si>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</si>
  <si>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</si>
  <si>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</si>
  <si>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</si>
  <si>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</si>
  <si>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</si>
  <si>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</si>
  <si>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</si>
  <si>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</si>
  <si>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</si>
  <si>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</si>
  <si>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</si>
  <si>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</si>
  <si>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</si>
  <si>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</si>
  <si>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</si>
  <si>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</si>
  <si>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</si>
  <si>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</si>
  <si>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</si>
  <si>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</si>
  <si>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</si>
  <si>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</si>
  <si>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</si>
  <si>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</si>
  <si>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</si>
  <si>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</si>
  <si>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</si>
  <si>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</si>
  <si>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</si>
  <si>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</si>
  <si>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</si>
  <si>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</si>
  <si>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</si>
  <si>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</si>
  <si>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</si>
  <si>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</si>
  <si>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</si>
  <si>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</si>
  <si>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</si>
  <si>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</si>
  <si>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</si>
  <si>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</si>
  <si>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</si>
  <si>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</si>
  <si>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</si>
  <si>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</si>
  <si>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</si>
  <si>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</si>
  <si>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</si>
  <si>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</si>
  <si>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</si>
  <si>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</si>
  <si>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</si>
  <si>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</si>
  <si>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</si>
  <si>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</si>
  <si>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</si>
  <si>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</si>
  <si>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</si>
  <si>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</si>
  <si>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</si>
  <si>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</si>
  <si>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</si>
  <si>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</si>
  <si>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</si>
  <si>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</si>
  <si>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</si>
  <si>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</si>
  <si>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</si>
  <si>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</si>
  <si>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</si>
  <si>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</si>
  <si>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</si>
  <si>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</si>
  <si>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</si>
  <si>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</si>
  <si>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</si>
  <si>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</si>
  <si>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</si>
  <si>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</si>
  <si>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</si>
  <si>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</si>
  <si>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</si>
  <si>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</si>
  <si>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</si>
  <si>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</si>
  <si>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</si>
  <si>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</si>
  <si>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</si>
  <si>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</si>
  <si>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</si>
  <si>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</si>
  <si>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</si>
  <si>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</si>
  <si>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</si>
  <si>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</si>
  <si>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</si>
  <si>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</si>
  <si>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</si>
  <si>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</si>
  <si>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</si>
  <si>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</si>
  <si>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</si>
  <si>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</si>
  <si>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</si>
  <si>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</si>
  <si>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</si>
  <si>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</si>
  <si>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</si>
  <si>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</si>
  <si>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</si>
  <si>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</si>
  <si>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</si>
  <si>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</si>
  <si>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</si>
  <si>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</si>
  <si>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</si>
  <si>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</si>
  <si>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</si>
  <si>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</si>
  <si>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</si>
  <si>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</si>
  <si>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</si>
  <si>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</si>
  <si>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</si>
  <si>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</si>
  <si>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</si>
  <si>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</si>
  <si>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</si>
  <si>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</si>
  <si>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</si>
  <si>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</si>
  <si>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</si>
  <si>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</si>
  <si>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</si>
  <si>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</si>
  <si>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</si>
  <si>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</si>
  <si>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</si>
  <si>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</si>
  <si>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</si>
  <si>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</si>
  <si>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</si>
  <si>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</si>
  <si>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</si>
  <si>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</si>
  <si>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</si>
  <si>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</si>
  <si>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</si>
  <si>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</si>
  <si>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</si>
  <si>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</si>
  <si>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</si>
  <si>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</si>
  <si>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</si>
  <si>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</si>
  <si>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</si>
  <si>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</si>
  <si>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</si>
  <si>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</si>
  <si>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</si>
  <si>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</si>
  <si>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</si>
  <si>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</si>
  <si>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</si>
  <si>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</si>
  <si>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</si>
  <si>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</si>
  <si>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</si>
  <si>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</si>
  <si>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</si>
  <si>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</si>
  <si>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</si>
  <si>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</si>
  <si>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</si>
  <si>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</si>
  <si>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</si>
  <si>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</si>
  <si>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</si>
  <si>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</si>
  <si>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</si>
  <si>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</si>
  <si>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</si>
  <si>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</si>
  <si>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</si>
  <si>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</si>
  <si>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</si>
  <si>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</si>
  <si>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</si>
  <si>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</si>
  <si>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</si>
  <si>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</si>
  <si>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</si>
  <si>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</si>
  <si>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</si>
  <si>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</si>
  <si>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</si>
  <si>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</si>
  <si>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</si>
  <si>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</si>
  <si>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</si>
  <si>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</si>
  <si>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</si>
  <si>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</si>
  <si>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</si>
  <si>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</si>
  <si>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</si>
  <si>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</si>
  <si>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</si>
  <si>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</si>
  <si>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</si>
  <si>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</si>
  <si>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</si>
  <si>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</si>
  <si>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</si>
  <si>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</si>
  <si>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</si>
  <si>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</si>
  <si>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</si>
  <si>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</si>
  <si>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</si>
  <si>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</si>
  <si>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</si>
  <si>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</si>
  <si>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</si>
  <si>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</si>
  <si>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</si>
  <si>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</si>
  <si>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</si>
  <si>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</si>
  <si>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</si>
  <si>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</si>
  <si>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</si>
  <si>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</si>
  <si>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</si>
  <si>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</si>
  <si>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</si>
  <si>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</si>
  <si>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</si>
  <si>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</si>
  <si>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</si>
  <si>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</si>
  <si>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</si>
  <si>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</si>
  <si>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</si>
  <si>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</si>
  <si>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</si>
  <si>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</si>
  <si>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</si>
  <si>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</si>
  <si>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</si>
  <si>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</si>
  <si>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</si>
  <si>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</si>
  <si>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</si>
  <si>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</si>
  <si>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</si>
  <si>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</si>
  <si>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</si>
  <si>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</si>
  <si>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</si>
  <si>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</si>
  <si>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</si>
  <si>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</si>
  <si>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</si>
  <si>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</si>
  <si>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</si>
  <si>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</si>
  <si>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</si>
  <si>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</si>
  <si>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</si>
  <si>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</si>
  <si>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</si>
  <si>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</si>
  <si>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</si>
  <si>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</si>
  <si>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</si>
  <si>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</si>
  <si>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</si>
  <si>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</si>
  <si>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</si>
  <si>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</si>
  <si>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</si>
  <si>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</si>
  <si>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</si>
  <si>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</si>
  <si>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</si>
  <si>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</si>
  <si>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</si>
  <si>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</si>
  <si>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</si>
  <si>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</si>
  <si>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</si>
  <si>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</si>
  <si>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</si>
  <si>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</si>
  <si>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</si>
  <si>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</si>
  <si>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</si>
  <si>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</si>
  <si>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</si>
  <si>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</si>
  <si>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</si>
  <si>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</si>
  <si>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</si>
  <si>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</si>
  <si>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</si>
  <si>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</si>
  <si>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</si>
  <si>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</si>
  <si>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</si>
  <si>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</si>
  <si>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</si>
  <si>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</si>
  <si>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</si>
  <si>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</si>
  <si>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</si>
  <si>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</si>
  <si>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</si>
  <si>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</si>
  <si>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</si>
  <si>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</si>
  <si>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</si>
  <si>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</si>
  <si>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</si>
  <si>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</si>
  <si>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</si>
  <si>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</si>
  <si>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</si>
  <si>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</si>
  <si>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</si>
  <si>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</si>
  <si>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</si>
  <si>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</si>
  <si>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</si>
  <si>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</si>
  <si>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</si>
  <si>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</si>
  <si>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</si>
  <si>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</si>
  <si>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</si>
  <si>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</si>
  <si>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</si>
  <si>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</si>
  <si>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</si>
  <si>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</si>
  <si>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</si>
  <si>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</si>
  <si>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</si>
  <si>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</si>
  <si>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</si>
  <si>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</si>
  <si>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</si>
  <si>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</si>
  <si>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</si>
  <si>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</si>
  <si>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</si>
  <si>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</si>
  <si>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</si>
  <si>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</si>
  <si>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</si>
  <si>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</si>
  <si>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</si>
  <si>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</si>
  <si>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</si>
  <si>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</si>
  <si>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</si>
  <si>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</si>
  <si>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</si>
  <si>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</si>
  <si>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</si>
  <si>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</si>
  <si>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</si>
  <si>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</si>
  <si>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</si>
  <si>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</si>
  <si>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</si>
  <si>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</si>
  <si>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</si>
  <si>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</si>
  <si>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</si>
  <si>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</si>
  <si>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</si>
  <si>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</si>
  <si>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</si>
  <si>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</si>
  <si>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</si>
  <si>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</si>
  <si>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</si>
  <si>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</si>
  <si>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</si>
  <si>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</si>
  <si>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</si>
  <si>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</si>
  <si>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</si>
  <si>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</si>
  <si>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</si>
  <si>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</si>
  <si>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</si>
  <si>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</si>
  <si>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</si>
  <si>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</si>
  <si>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</si>
  <si>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</si>
  <si>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</si>
  <si>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</si>
  <si>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</si>
  <si>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</si>
  <si>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</si>
  <si>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</si>
  <si>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</si>
  <si>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</si>
  <si>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</si>
  <si>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</si>
  <si>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</si>
  <si>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</si>
  <si>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</si>
  <si>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</si>
  <si>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</si>
  <si>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</si>
  <si>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</si>
  <si>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</si>
  <si>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</si>
  <si>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</si>
  <si>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</si>
  <si>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</si>
  <si>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</si>
  <si>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</si>
  <si>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</si>
  <si>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</si>
  <si>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</si>
  <si>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</si>
  <si>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</si>
  <si>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</si>
  <si>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</si>
  <si>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</si>
  <si>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</si>
  <si>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</si>
  <si>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</si>
  <si>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</si>
  <si>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</si>
  <si>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</si>
  <si>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</si>
  <si>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</si>
  <si>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</si>
  <si>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</si>
  <si>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</si>
  <si>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</si>
  <si>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</si>
  <si>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</si>
  <si>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</si>
  <si>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</si>
  <si>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</si>
  <si>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</si>
  <si>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</si>
  <si>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</si>
  <si>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</si>
  <si>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</si>
  <si>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</si>
  <si>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</si>
  <si>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</si>
  <si>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</si>
  <si>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</si>
  <si>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</si>
  <si>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</si>
  <si>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</si>
  <si>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</si>
  <si>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</si>
  <si>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</si>
  <si>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</si>
  <si>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</si>
  <si>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</si>
  <si>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</si>
  <si>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</si>
  <si>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</si>
  <si>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</si>
  <si>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</si>
  <si>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</si>
  <si>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</si>
  <si>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</si>
  <si>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</si>
  <si>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</si>
  <si>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</si>
  <si>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</si>
  <si>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</si>
  <si>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</si>
  <si>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</si>
  <si>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</si>
  <si>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</si>
  <si>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</si>
  <si>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</si>
  <si>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</si>
  <si>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</si>
  <si>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</si>
  <si>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</si>
  <si>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</si>
  <si>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</si>
  <si>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</si>
  <si>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</si>
  <si>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</si>
  <si>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</si>
  <si>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</si>
  <si>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</si>
  <si>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</si>
  <si>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</si>
  <si>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</si>
  <si>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</si>
  <si>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</si>
  <si>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</si>
  <si>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</si>
  <si>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</si>
  <si>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</si>
  <si>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</si>
  <si>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</si>
  <si>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</si>
  <si>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</si>
  <si>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</si>
  <si>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</si>
  <si>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</si>
  <si>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</si>
  <si>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</si>
  <si>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</si>
  <si>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</si>
  <si>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</si>
  <si>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</si>
  <si>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</si>
  <si>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</si>
  <si>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</si>
  <si>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</si>
  <si>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</si>
  <si>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</si>
  <si>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</si>
  <si>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</si>
  <si>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</si>
  <si>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</si>
  <si>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</si>
  <si>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</si>
  <si>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</si>
  <si>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</si>
  <si>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</si>
  <si>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</si>
  <si>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</si>
  <si>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</si>
  <si>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</si>
  <si>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</si>
  <si>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</si>
  <si>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</si>
  <si>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</si>
  <si>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</si>
  <si>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</si>
  <si>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</si>
  <si>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</si>
  <si>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</si>
  <si>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</si>
  <si>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</si>
  <si>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</si>
  <si>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</si>
  <si>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</si>
  <si>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</si>
  <si>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</si>
  <si>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</si>
  <si>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</si>
  <si>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</si>
  <si>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</si>
  <si>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</si>
  <si>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</si>
  <si>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</si>
  <si>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</si>
  <si>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</si>
  <si>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</si>
  <si>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</si>
  <si>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</si>
  <si>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</si>
  <si>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</si>
  <si>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</si>
  <si>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</si>
  <si>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</si>
  <si>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</si>
  <si>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</si>
  <si>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</si>
  <si>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</si>
  <si>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</si>
  <si>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</si>
  <si>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</si>
  <si>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</si>
  <si>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</si>
  <si>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</si>
  <si>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</si>
  <si>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</si>
  <si>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</si>
  <si>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</si>
  <si>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</si>
  <si>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</si>
  <si>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</si>
  <si>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</si>
  <si>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</si>
  <si>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</si>
  <si>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</si>
  <si>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</si>
  <si>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</si>
  <si>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</si>
  <si>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</si>
  <si>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</si>
  <si>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</si>
  <si>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</si>
  <si>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</si>
  <si>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</si>
  <si>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</si>
  <si>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</si>
  <si>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</si>
  <si>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</si>
  <si>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</si>
  <si>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</si>
  <si>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</si>
  <si>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</si>
  <si>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</si>
  <si>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</si>
  <si>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</si>
  <si>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</si>
  <si>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</si>
  <si>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</si>
  <si>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</si>
  <si>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</si>
  <si>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</si>
  <si>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</si>
  <si>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</si>
  <si>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</si>
  <si>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</si>
  <si>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</si>
  <si>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</si>
  <si>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</si>
  <si>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</si>
  <si>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</si>
  <si>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</si>
  <si>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</si>
  <si>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</si>
  <si>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</si>
  <si>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</si>
  <si>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</si>
  <si>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</si>
  <si>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</si>
  <si>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</si>
  <si>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</si>
  <si>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</si>
  <si>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</si>
  <si>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</si>
  <si>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</si>
  <si>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</si>
  <si>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</si>
  <si>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</si>
  <si>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</si>
  <si>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</si>
  <si>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</si>
  <si>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</si>
  <si>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</si>
  <si>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</si>
  <si>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</si>
  <si>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</si>
  <si>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</si>
  <si>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</si>
  <si>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</si>
  <si>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</si>
  <si>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</si>
  <si>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</si>
  <si>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</si>
  <si>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</si>
  <si>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</si>
  <si>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</si>
  <si>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</si>
  <si>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</si>
  <si>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</si>
  <si>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</si>
  <si>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</si>
  <si>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</si>
  <si>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</si>
  <si>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</si>
  <si>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</si>
  <si>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</si>
  <si>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</si>
  <si>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</si>
  <si>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</si>
  <si>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</si>
  <si>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</si>
  <si>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</si>
  <si>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</si>
  <si>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</si>
  <si>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</si>
  <si>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</si>
  <si>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</si>
  <si>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</si>
  <si>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</si>
  <si>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</si>
  <si>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</si>
  <si>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</si>
  <si>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</si>
  <si>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</si>
  <si>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</si>
  <si>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</si>
  <si>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</si>
  <si>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</si>
  <si>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</si>
  <si>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</si>
  <si>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</si>
  <si>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</si>
  <si>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</si>
  <si>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</si>
  <si>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</si>
  <si>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</si>
  <si>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</si>
  <si>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</si>
  <si>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</si>
  <si>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</si>
  <si>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</si>
  <si>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</si>
  <si>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</si>
  <si>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</si>
  <si>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</si>
  <si>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</si>
  <si>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</si>
  <si>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</si>
  <si>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</si>
  <si>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</si>
  <si>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</si>
  <si>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</si>
  <si>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</si>
  <si>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</si>
  <si>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</si>
  <si>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</si>
  <si>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</si>
  <si>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</si>
  <si>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</si>
  <si>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</si>
  <si>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</si>
  <si>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</si>
  <si>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</si>
  <si>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</si>
  <si>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</si>
  <si>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</si>
  <si>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</si>
  <si>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</si>
  <si>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</si>
  <si>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</si>
  <si>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</si>
  <si>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</si>
  <si>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</si>
  <si>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</si>
  <si>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</si>
  <si>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</si>
  <si>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</si>
  <si>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</si>
  <si>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</si>
  <si>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</si>
  <si>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</si>
  <si>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</si>
  <si>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</si>
  <si>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</si>
  <si>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</si>
  <si>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</si>
  <si>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</si>
  <si>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</si>
  <si>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</si>
  <si>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</si>
  <si>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</si>
  <si>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</si>
  <si>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</si>
  <si>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</si>
  <si>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</si>
  <si>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</si>
  <si>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</si>
  <si>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</si>
  <si>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</si>
  <si>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</si>
  <si>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</si>
  <si>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</si>
  <si>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</si>
  <si>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</si>
  <si>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</si>
  <si>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</si>
  <si>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</si>
  <si>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</si>
  <si>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</si>
  <si>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</si>
  <si>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</si>
  <si>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</si>
  <si>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</si>
  <si>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</si>
  <si>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</si>
  <si>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</si>
  <si>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</si>
  <si>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</si>
  <si>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</si>
  <si>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</si>
  <si>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</si>
  <si>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</si>
  <si>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</si>
  <si>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</si>
  <si>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</si>
  <si>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</si>
  <si>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</si>
  <si>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</si>
  <si>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</si>
  <si>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</si>
  <si>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</si>
  <si>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</si>
  <si>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</si>
  <si>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</si>
  <si>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</si>
  <si>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</si>
  <si>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</si>
  <si>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</si>
  <si>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</si>
  <si>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</si>
  <si>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</si>
  <si>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</si>
  <si>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</si>
  <si>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</si>
  <si>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</si>
  <si>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</si>
  <si>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</si>
  <si>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</si>
  <si>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</si>
  <si>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</si>
  <si>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</si>
  <si>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</si>
  <si>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</si>
  <si>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</si>
  <si>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</si>
  <si>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</si>
  <si>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</si>
  <si>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</si>
  <si>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</si>
  <si>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</si>
  <si>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</si>
  <si>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</si>
  <si>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</si>
  <si>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</si>
  <si>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</si>
  <si>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</si>
  <si>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</si>
  <si>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</si>
  <si>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</si>
  <si>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</si>
  <si>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</si>
  <si>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</si>
  <si>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</si>
  <si>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</si>
  <si>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</si>
  <si>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</si>
  <si>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</si>
  <si>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</si>
  <si>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</si>
  <si>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</si>
  <si>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</si>
  <si>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</si>
  <si>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</si>
  <si>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</si>
  <si>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</si>
  <si>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</si>
  <si>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</si>
  <si>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</si>
  <si>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</si>
  <si>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</si>
  <si>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</si>
  <si>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</si>
  <si>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</si>
  <si>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</si>
  <si>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</si>
  <si>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</si>
  <si>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</si>
  <si>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</si>
  <si>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</si>
  <si>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</si>
  <si>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</si>
  <si>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</si>
  <si>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</si>
  <si>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</si>
  <si>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</si>
  <si>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</si>
  <si>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</si>
  <si>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</si>
  <si>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</si>
  <si>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</si>
  <si>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</si>
  <si>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</si>
  <si>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</si>
  <si>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</si>
  <si>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</si>
  <si>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</si>
  <si>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</si>
  <si>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</si>
  <si>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</si>
  <si>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</si>
  <si>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</si>
  <si>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</si>
  <si>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</si>
  <si>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</si>
  <si>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</si>
  <si>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</si>
  <si>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</si>
  <si>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</si>
  <si>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</si>
  <si>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</si>
  <si>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</si>
  <si>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</si>
  <si>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</si>
  <si>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</si>
  <si>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</si>
  <si>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</si>
  <si>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</si>
  <si>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</si>
  <si>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</si>
  <si>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</si>
  <si>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</si>
  <si>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</si>
  <si>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</si>
  <si>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</si>
  <si>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</si>
  <si>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</si>
  <si>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</si>
  <si>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</si>
  <si>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</si>
  <si>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</si>
  <si>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</si>
  <si>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</si>
  <si>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</si>
  <si>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</si>
  <si>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</si>
  <si>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</si>
  <si>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</si>
  <si>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</si>
  <si>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</si>
  <si>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</si>
  <si>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</si>
  <si>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</si>
  <si>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</si>
  <si>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</si>
  <si>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</si>
  <si>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</si>
  <si>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</si>
  <si>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</si>
  <si>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</si>
  <si>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</si>
  <si>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</si>
  <si>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</si>
  <si>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</si>
  <si>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</si>
  <si>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</si>
  <si>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</si>
  <si>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</si>
  <si>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</si>
  <si>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</si>
  <si>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</si>
  <si>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</si>
  <si>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</si>
  <si>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</si>
  <si>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</si>
  <si>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</si>
  <si>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</si>
  <si>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</si>
  <si>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</si>
  <si>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</si>
  <si>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</si>
  <si>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</si>
  <si>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</si>
  <si>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</si>
  <si>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</si>
  <si>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</si>
  <si>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</si>
  <si>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</si>
  <si>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</si>
  <si>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</si>
  <si>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</si>
  <si>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</si>
  <si>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</si>
  <si>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</si>
  <si>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</si>
  <si>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</si>
  <si>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</si>
  <si>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</si>
  <si>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</si>
  <si>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</si>
  <si>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</si>
  <si>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</si>
  <si>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</si>
  <si>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</si>
  <si>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</si>
  <si>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</si>
  <si>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</si>
  <si>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</si>
  <si>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</si>
  <si>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</si>
  <si>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</si>
  <si>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</si>
  <si>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</si>
  <si>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</si>
  <si>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</si>
  <si>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</si>
  <si>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</si>
  <si>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</si>
  <si>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</si>
  <si>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</si>
  <si>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</si>
  <si>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</si>
  <si>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</si>
  <si>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</si>
  <si>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</si>
  <si>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</si>
  <si>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</si>
  <si>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</si>
  <si>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</si>
  <si>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</si>
  <si>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</si>
  <si>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</si>
  <si>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</si>
  <si>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</si>
  <si>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</si>
  <si>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</si>
  <si>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</si>
  <si>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</si>
  <si>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</si>
  <si>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</si>
  <si>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</si>
  <si>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</si>
  <si>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</si>
  <si>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</si>
  <si>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</si>
  <si>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</si>
  <si>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</si>
  <si>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</si>
  <si>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</si>
  <si>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</si>
  <si>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</si>
  <si>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</si>
  <si>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</si>
  <si>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</si>
  <si>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</si>
  <si>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</si>
  <si>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</si>
  <si>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</si>
  <si>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</si>
  <si>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</si>
  <si>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</si>
  <si>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</si>
  <si>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</si>
  <si>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</si>
  <si>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</si>
  <si>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</si>
  <si>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</si>
  <si>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</si>
  <si>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</si>
  <si>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</si>
  <si>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</si>
  <si>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</si>
  <si>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</si>
  <si>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</si>
  <si>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</si>
  <si>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</si>
  <si>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</si>
  <si>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</si>
  <si>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</si>
  <si>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</si>
  <si>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</si>
  <si>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</si>
  <si>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</si>
  <si>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</si>
  <si>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</si>
  <si>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</si>
  <si>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</si>
  <si>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</si>
  <si>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</si>
  <si>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</si>
  <si>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</si>
  <si>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</si>
  <si>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</si>
  <si>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</si>
  <si>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</si>
  <si>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</si>
  <si>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</si>
  <si>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</si>
  <si>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</si>
  <si>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</si>
  <si>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</si>
  <si>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</si>
  <si>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</si>
  <si>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</si>
  <si>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</si>
  <si>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</si>
  <si>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</si>
  <si>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</si>
  <si>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</si>
  <si>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</si>
  <si>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</si>
  <si>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</si>
  <si>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</si>
  <si>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</si>
  <si>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</si>
  <si>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</si>
  <si>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</si>
  <si>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</si>
  <si>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</si>
  <si>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</si>
  <si>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</si>
  <si>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</si>
  <si>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</si>
  <si>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</si>
  <si>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</si>
  <si>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</si>
  <si>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</si>
  <si>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</si>
  <si>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</si>
  <si>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</si>
  <si>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</si>
  <si>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</si>
  <si>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</si>
  <si>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</si>
  <si>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</si>
  <si>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</si>
  <si>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</si>
  <si>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</si>
  <si>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</si>
  <si>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</si>
  <si>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</si>
  <si>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</si>
  <si>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</si>
  <si>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</si>
  <si>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</si>
  <si>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</si>
  <si>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</si>
  <si>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</si>
  <si>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</si>
  <si>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</si>
  <si>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</si>
  <si>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</si>
  <si>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</si>
  <si>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</si>
  <si>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</si>
  <si>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</si>
  <si>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</si>
  <si>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</si>
  <si>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</si>
  <si>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</si>
  <si>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</si>
  <si>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</si>
  <si>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</si>
  <si>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</si>
  <si>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</si>
  <si>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</si>
  <si>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</si>
  <si>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</si>
  <si>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</si>
  <si>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</si>
  <si>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</si>
  <si>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</si>
  <si>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</si>
  <si>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</si>
  <si>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</si>
  <si>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</si>
  <si>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</si>
  <si>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</si>
  <si>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</si>
  <si>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</si>
  <si>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</si>
  <si>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</si>
  <si>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</si>
  <si>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</si>
  <si>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</si>
  <si>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</si>
  <si>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</si>
  <si>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</si>
  <si>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</si>
  <si>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</si>
  <si>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</si>
  <si>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</si>
  <si>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</si>
  <si>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</si>
  <si>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</si>
  <si>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</si>
  <si>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</si>
  <si>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</si>
  <si>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</si>
  <si>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</si>
  <si>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</si>
  <si>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</si>
  <si>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</si>
  <si>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</si>
  <si>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</si>
  <si>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</si>
  <si>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</si>
  <si>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</si>
  <si>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</si>
  <si>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</si>
  <si>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</si>
  <si>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</si>
  <si>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</si>
  <si>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</si>
  <si>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</si>
  <si>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</si>
  <si>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</si>
  <si>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</si>
  <si>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</si>
  <si>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</si>
  <si>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</si>
  <si>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</si>
  <si>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</si>
  <si>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</si>
  <si>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</si>
  <si>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</si>
  <si>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</si>
  <si>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</si>
  <si>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</si>
  <si>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</si>
  <si>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</si>
  <si>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</si>
  <si>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</si>
  <si>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</si>
  <si>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</si>
  <si>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</si>
  <si>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</si>
  <si>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</si>
  <si>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</si>
  <si>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</si>
  <si>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</si>
  <si>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</si>
  <si>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</si>
  <si>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</si>
  <si>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</si>
  <si>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</si>
  <si>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</si>
  <si>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</si>
  <si>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</si>
  <si>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</si>
  <si>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</si>
  <si>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</si>
  <si>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</si>
  <si>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</si>
  <si>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</si>
  <si>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</si>
  <si>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</si>
  <si>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</si>
  <si>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</si>
  <si>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</si>
  <si>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</si>
  <si>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</si>
  <si>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</si>
  <si>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</si>
  <si>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</si>
  <si>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</si>
  <si>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</si>
  <si>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</si>
  <si>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</si>
  <si>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</si>
  <si>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</si>
  <si>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</si>
  <si>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</si>
  <si>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</si>
  <si>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</si>
  <si>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</si>
  <si>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</si>
  <si>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</si>
  <si>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</si>
  <si>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</si>
  <si>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</si>
  <si>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</si>
  <si>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</si>
  <si>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</si>
  <si>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</si>
  <si>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</si>
  <si>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</si>
  <si>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</si>
  <si>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</si>
  <si>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</si>
  <si>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</si>
  <si>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</si>
  <si>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</si>
  <si>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</si>
  <si>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</si>
  <si>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</si>
  <si>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</si>
  <si>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</si>
  <si>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</si>
  <si>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</si>
  <si>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</si>
  <si>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</si>
  <si>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</si>
  <si>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</si>
  <si>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</si>
  <si>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</si>
  <si>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</si>
  <si>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</si>
  <si>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</si>
  <si>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</si>
  <si>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</si>
  <si>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</si>
  <si>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</si>
  <si>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</si>
  <si>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</si>
  <si>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</si>
  <si>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</si>
  <si>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</si>
  <si>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</si>
  <si>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</si>
  <si>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</si>
  <si>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</si>
  <si>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</si>
  <si>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</si>
  <si>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</si>
  <si>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</si>
  <si>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</si>
  <si>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</si>
  <si>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</si>
  <si>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</si>
  <si>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</si>
  <si>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</si>
  <si>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</si>
  <si>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</si>
  <si>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</si>
  <si>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</si>
  <si>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</si>
  <si>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</si>
  <si>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</si>
  <si>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</si>
  <si>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</si>
  <si>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</si>
  <si>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</si>
  <si>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</si>
  <si>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</si>
  <si>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</si>
  <si>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</si>
  <si>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</si>
  <si>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</si>
  <si>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</si>
  <si>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</si>
  <si>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</si>
  <si>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</si>
  <si>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</si>
  <si>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</si>
  <si>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</si>
  <si>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</si>
  <si>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</si>
  <si>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</si>
  <si>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</si>
  <si>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</si>
  <si>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</si>
  <si>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</si>
  <si>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</si>
  <si>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</si>
  <si>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</si>
  <si>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</si>
  <si>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</si>
  <si>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</si>
  <si>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</si>
  <si>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</si>
  <si>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</si>
  <si>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</si>
  <si>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</si>
  <si>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</si>
  <si>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</si>
  <si>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</si>
  <si>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</si>
  <si>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</si>
  <si>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</si>
  <si>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</si>
  <si>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</si>
  <si>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</si>
  <si>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</si>
  <si>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</si>
  <si>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</si>
  <si>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</si>
  <si>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</si>
  <si>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</si>
  <si>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</si>
  <si>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</si>
  <si>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</si>
  <si>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</si>
  <si>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</si>
  <si>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</si>
  <si>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</si>
  <si>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</si>
  <si>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</si>
  <si>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</si>
  <si>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</si>
  <si>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</si>
  <si>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</si>
  <si>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</si>
  <si>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</si>
  <si>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</si>
  <si>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</si>
  <si>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</si>
  <si>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</si>
  <si>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</si>
  <si>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</si>
  <si>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</si>
  <si>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</si>
  <si>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</si>
  <si>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</si>
  <si>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</si>
  <si>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</si>
  <si>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</si>
  <si>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</si>
  <si>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</si>
  <si>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</si>
  <si>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</si>
  <si>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</si>
  <si>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</si>
  <si>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</si>
  <si>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</si>
  <si>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</si>
  <si>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</si>
  <si>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</si>
  <si>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</si>
  <si>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</si>
  <si>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</si>
  <si>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</si>
  <si>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</si>
  <si>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</si>
  <si>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</si>
  <si>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</si>
  <si>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</si>
  <si>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</si>
  <si>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</si>
  <si>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</si>
  <si>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</si>
  <si>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</si>
  <si>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</si>
  <si>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</si>
  <si>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</si>
  <si>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</si>
  <si>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</si>
  <si>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</si>
  <si>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</si>
  <si>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</si>
  <si>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</si>
  <si>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</si>
  <si>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</si>
  <si>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</si>
  <si>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</si>
  <si>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</si>
  <si>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</si>
  <si>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</si>
  <si>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</si>
  <si>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</si>
  <si>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</si>
  <si>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</si>
  <si>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</si>
  <si>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</si>
  <si>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</si>
  <si>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</si>
  <si>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</si>
  <si>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</si>
  <si>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</si>
  <si>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</si>
  <si>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</si>
  <si>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</si>
  <si>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</si>
  <si>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</si>
  <si>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</si>
  <si>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</si>
  <si>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</si>
  <si>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</si>
  <si>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</si>
  <si>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</si>
  <si>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</si>
  <si>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</si>
  <si>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</si>
  <si>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</si>
  <si>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</si>
  <si>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</si>
  <si>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</si>
  <si>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</si>
  <si>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</si>
  <si>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</si>
  <si>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</si>
  <si>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</si>
  <si>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</si>
  <si>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</si>
  <si>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</si>
  <si>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</si>
  <si>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</si>
  <si>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</si>
  <si>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</si>
  <si>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</si>
  <si>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</si>
  <si>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</si>
  <si>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</si>
  <si>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</si>
  <si>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</si>
  <si>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</si>
  <si>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</si>
  <si>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</si>
  <si>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</si>
  <si>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</si>
  <si>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</si>
  <si>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</si>
  <si>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</si>
  <si>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</si>
  <si>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</si>
  <si>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</si>
  <si>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</si>
  <si>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</si>
  <si>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</si>
  <si>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</si>
  <si>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</si>
  <si>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</si>
  <si>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</si>
  <si>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</si>
  <si>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</si>
  <si>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</si>
  <si>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</si>
  <si>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</si>
  <si>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</si>
  <si>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</si>
  <si>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</si>
  <si>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</si>
  <si>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</si>
  <si>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</si>
  <si>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</si>
  <si>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</si>
  <si>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</si>
  <si>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</si>
  <si>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</si>
  <si>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</si>
  <si>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</si>
  <si>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</si>
  <si>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</si>
  <si>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</si>
  <si>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</si>
  <si>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</si>
  <si>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</si>
  <si>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</si>
  <si>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</si>
  <si>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</si>
  <si>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</si>
  <si>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</si>
  <si>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</si>
  <si>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</si>
  <si>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</si>
  <si>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</si>
  <si>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</si>
  <si>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</si>
  <si>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</si>
  <si>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</si>
  <si>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</si>
  <si>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</si>
  <si>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</si>
  <si>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</si>
  <si>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</si>
  <si>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</si>
  <si>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</si>
  <si>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</si>
  <si>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</si>
  <si>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</si>
  <si>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</si>
  <si>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</si>
  <si>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</si>
  <si>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</si>
  <si>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</si>
  <si>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</si>
  <si>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</si>
  <si>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</si>
  <si>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</si>
  <si>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</si>
  <si>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</si>
  <si>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</si>
  <si>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</si>
  <si>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</si>
  <si>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</si>
  <si>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</si>
  <si>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</si>
  <si>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</si>
  <si>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</si>
  <si>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</si>
  <si>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</si>
  <si>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</si>
  <si>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</si>
  <si>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</si>
  <si>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</si>
  <si>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</si>
  <si>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</si>
  <si>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</si>
  <si>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</si>
  <si>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</si>
  <si>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</si>
  <si>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</si>
  <si>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</si>
  <si>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</si>
  <si>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</si>
  <si>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</si>
  <si>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</si>
  <si>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</si>
  <si>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</si>
  <si>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</si>
  <si>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</si>
  <si>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</si>
  <si>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</si>
  <si>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</si>
  <si>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</si>
  <si>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</si>
  <si>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</si>
  <si>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</si>
  <si>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</si>
  <si>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</si>
  <si>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</si>
  <si>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</si>
  <si>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</si>
  <si>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</si>
  <si>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</si>
  <si>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</si>
  <si>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</si>
  <si>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</si>
  <si>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</si>
  <si>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</si>
  <si>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</si>
  <si>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</si>
  <si>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</si>
  <si>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</si>
  <si>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</si>
  <si>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</si>
  <si>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</si>
  <si>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</si>
  <si>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</si>
  <si>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</si>
  <si>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</si>
  <si>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</si>
  <si>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</si>
  <si>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</si>
  <si>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</si>
  <si>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</si>
  <si>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</si>
  <si>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</si>
  <si>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</si>
  <si>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</si>
  <si>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</si>
  <si>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</si>
  <si>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</si>
  <si>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</si>
  <si>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</si>
  <si>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</si>
  <si>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</si>
  <si>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</si>
  <si>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</si>
  <si>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</si>
  <si>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</si>
  <si>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</si>
  <si>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</si>
  <si>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</si>
  <si>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</si>
  <si>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</si>
  <si>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</si>
  <si>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</si>
  <si>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</si>
  <si>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</si>
  <si>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</si>
  <si>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</si>
  <si>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</si>
  <si>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</si>
  <si>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</si>
  <si>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</si>
  <si>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</si>
  <si>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</si>
  <si>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</si>
  <si>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</si>
  <si>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</si>
  <si>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</si>
  <si>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</si>
  <si>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</si>
  <si>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</si>
  <si>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</si>
  <si>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</si>
  <si>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</si>
  <si>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</si>
  <si>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</si>
  <si>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</si>
  <si>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</si>
  <si>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</si>
  <si>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</si>
  <si>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</si>
  <si>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</si>
  <si>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</si>
  <si>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</si>
  <si>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</si>
  <si>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</si>
  <si>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</si>
  <si>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</si>
  <si>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</si>
  <si>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</si>
  <si>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</si>
  <si>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</si>
  <si>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</si>
  <si>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</si>
  <si>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</si>
  <si>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</si>
  <si>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</si>
  <si>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</si>
  <si>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</si>
  <si>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</si>
  <si>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</si>
  <si>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</si>
  <si>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</si>
  <si>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</si>
  <si>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</si>
  <si>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</si>
  <si>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</si>
  <si>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</si>
  <si>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</si>
  <si>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</si>
  <si>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</si>
  <si>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</si>
  <si>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</si>
  <si>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</si>
  <si>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</si>
  <si>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</si>
  <si>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</si>
  <si>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</si>
  <si>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</si>
  <si>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</si>
  <si>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</si>
  <si>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</si>
  <si>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</si>
  <si>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</si>
  <si>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</si>
  <si>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</si>
  <si>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</si>
  <si>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</si>
  <si>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</si>
  <si>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</si>
  <si>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</si>
  <si>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</si>
  <si>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</si>
  <si>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</si>
  <si>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</si>
  <si>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</si>
  <si>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</si>
  <si>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</si>
  <si>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</si>
  <si>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</si>
  <si>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</si>
  <si>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</si>
  <si>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</si>
  <si>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</si>
  <si>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</si>
  <si>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</si>
  <si>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</si>
  <si>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</si>
  <si>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</si>
  <si>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</si>
  <si>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</si>
  <si>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</si>
  <si>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</si>
  <si>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</si>
  <si>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</si>
  <si>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</si>
  <si>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</si>
  <si>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</si>
  <si>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</si>
  <si>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</si>
  <si>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</si>
  <si>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</si>
  <si>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</si>
  <si>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</si>
  <si>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</si>
  <si>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</si>
  <si>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</si>
  <si>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</si>
  <si>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</si>
  <si>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</si>
  <si>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</si>
  <si>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</si>
  <si>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</si>
  <si>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</si>
  <si>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</si>
  <si>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</si>
  <si>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</si>
  <si>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</si>
  <si>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</si>
  <si>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</si>
  <si>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</si>
  <si>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</si>
  <si>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</si>
  <si>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</si>
  <si>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</si>
  <si>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</si>
  <si>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</si>
  <si>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</si>
  <si>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</si>
  <si>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</si>
  <si>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</si>
  <si>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</si>
  <si>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</si>
  <si>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</si>
  <si>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</si>
  <si>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</si>
  <si>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</si>
  <si>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</si>
  <si>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</si>
  <si>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</si>
  <si>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</si>
  <si>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</si>
  <si>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</si>
  <si>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</si>
  <si>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</si>
  <si>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</si>
  <si>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</si>
  <si>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</si>
  <si>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</si>
  <si>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</si>
  <si>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</si>
  <si>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</si>
  <si>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</si>
  <si>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</si>
  <si>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</si>
  <si>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</si>
  <si>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</si>
  <si>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</si>
  <si>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</si>
  <si>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</si>
  <si>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</si>
  <si>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</si>
  <si>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</si>
  <si>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</si>
  <si>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</si>
  <si>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</si>
  <si>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</si>
  <si>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</si>
  <si>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</si>
  <si>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</si>
  <si>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</si>
  <si>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</si>
  <si>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</si>
  <si>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</si>
  <si>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</si>
  <si>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</si>
  <si>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</si>
  <si>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</si>
  <si>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</si>
  <si>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</si>
  <si>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</si>
  <si>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</si>
  <si>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</si>
  <si>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</si>
  <si>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</si>
  <si>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</si>
  <si>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</si>
  <si>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</si>
  <si>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</si>
  <si>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</si>
  <si>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</si>
  <si>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</si>
  <si>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</si>
  <si>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</si>
  <si>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</si>
  <si>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</si>
  <si>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</si>
  <si>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</si>
  <si>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</si>
  <si>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</si>
  <si>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</si>
  <si>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</si>
  <si>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</si>
  <si>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</si>
  <si>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</si>
  <si>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</si>
  <si>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</si>
  <si>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</si>
  <si>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</si>
  <si>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</si>
  <si>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</si>
  <si>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</si>
  <si>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</si>
  <si>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</si>
  <si>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</si>
  <si>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</si>
  <si>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</si>
  <si>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</si>
  <si>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</si>
  <si>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</si>
  <si>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</si>
  <si>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</si>
  <si>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</si>
  <si>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</si>
  <si>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</si>
  <si>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</si>
  <si>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</si>
  <si>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</si>
  <si>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</si>
  <si>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</si>
  <si>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</si>
  <si>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</si>
  <si>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</si>
  <si>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</si>
  <si>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</si>
  <si>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</si>
  <si>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</si>
  <si>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</si>
  <si>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</si>
  <si>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</si>
  <si>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</si>
  <si>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</si>
  <si>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</si>
  <si>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</si>
  <si>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</si>
  <si>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</si>
  <si>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</si>
  <si>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</si>
  <si>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</si>
  <si>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</si>
  <si>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</si>
  <si>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</si>
  <si>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</si>
  <si>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</si>
  <si>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</si>
  <si>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</si>
  <si>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</si>
  <si>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</si>
  <si>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</si>
  <si>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</si>
  <si>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</si>
  <si>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</si>
  <si>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</si>
  <si>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</si>
  <si>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</si>
  <si>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</si>
  <si>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</si>
  <si>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</si>
  <si>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</si>
  <si>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</si>
  <si>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</si>
  <si>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</si>
  <si>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</si>
  <si>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</si>
  <si>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</si>
  <si>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</si>
  <si>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</si>
  <si>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</si>
  <si>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</si>
  <si>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</si>
  <si>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</si>
  <si>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</si>
  <si>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</si>
  <si>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</si>
  <si>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</si>
  <si>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</si>
  <si>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</si>
  <si>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</si>
  <si>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</si>
  <si>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</si>
  <si>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</si>
  <si>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</si>
  <si>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</si>
  <si>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</si>
  <si>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</si>
  <si>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</si>
  <si>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</si>
  <si>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</si>
  <si>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</si>
  <si>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</si>
  <si>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</si>
  <si>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</si>
  <si>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</si>
  <si>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</si>
  <si>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</si>
  <si>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</si>
  <si>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</si>
  <si>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</si>
  <si>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</si>
  <si>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</si>
  <si>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</si>
  <si>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</si>
  <si>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</si>
  <si>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</si>
  <si>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</si>
  <si>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</si>
  <si>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</si>
  <si>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</si>
  <si>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</si>
  <si>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</si>
  <si>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</si>
  <si>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</si>
  <si>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</si>
  <si>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</si>
  <si>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</si>
  <si>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</si>
  <si>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</si>
  <si>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</si>
  <si>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</si>
  <si>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</si>
  <si>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</si>
  <si>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</si>
  <si>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</si>
  <si>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</si>
  <si>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</si>
  <si>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</si>
  <si>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</si>
  <si>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</si>
  <si>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</si>
  <si>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</si>
  <si>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</si>
  <si>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</si>
  <si>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</si>
  <si>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</si>
  <si>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</si>
  <si>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</si>
  <si>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</si>
  <si>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</si>
  <si>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</si>
  <si>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</si>
  <si>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</si>
  <si>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</si>
  <si>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</si>
  <si>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</si>
  <si>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</si>
  <si>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</si>
  <si>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</si>
  <si>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</si>
  <si>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</si>
  <si>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</si>
  <si>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</si>
  <si>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</si>
  <si>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</si>
  <si>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</si>
  <si>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</si>
  <si>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</si>
  <si>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</si>
  <si>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</si>
  <si>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</si>
  <si>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</si>
  <si>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</si>
  <si>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</si>
  <si>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</si>
  <si>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</si>
  <si>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</si>
  <si>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</si>
  <si>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</si>
  <si>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</si>
  <si>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</si>
  <si>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</si>
  <si>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</si>
  <si>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</si>
  <si>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</si>
  <si>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</si>
  <si>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</si>
  <si>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</si>
  <si>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</si>
  <si>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</si>
  <si>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</si>
  <si>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</si>
  <si>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</si>
  <si>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</si>
  <si>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</si>
  <si>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</si>
  <si>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</si>
  <si>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</si>
  <si>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</si>
  <si>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</si>
  <si>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</si>
  <si>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</si>
  <si>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</si>
  <si>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</si>
  <si>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</si>
  <si>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</si>
  <si>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</si>
  <si>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</si>
  <si>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</si>
  <si>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</si>
  <si>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</si>
  <si>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</si>
  <si>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</si>
  <si>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</si>
  <si>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</si>
  <si>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</si>
  <si>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</si>
  <si>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</si>
  <si>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</si>
  <si>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</si>
  <si>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</si>
  <si>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</si>
  <si>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</si>
  <si>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</si>
  <si>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</si>
  <si>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</si>
  <si>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</si>
  <si>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</si>
  <si>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</si>
  <si>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</si>
  <si>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</si>
  <si>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</si>
  <si>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</si>
  <si>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</si>
  <si>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</si>
  <si>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</si>
  <si>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</si>
  <si>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</si>
  <si>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</si>
  <si>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</si>
  <si>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</si>
  <si>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</si>
  <si>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</si>
  <si>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</si>
  <si>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</si>
  <si>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</si>
  <si>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</si>
  <si>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</si>
  <si>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</si>
  <si>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</si>
  <si>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</si>
  <si>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</si>
  <si>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</si>
  <si>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</si>
  <si>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</si>
  <si>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</si>
  <si>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</si>
  <si>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</si>
  <si>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</si>
  <si>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</si>
  <si>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</si>
  <si>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</si>
  <si>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</si>
  <si>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</si>
  <si>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</si>
  <si>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</si>
  <si>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</si>
  <si>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</si>
  <si>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</si>
  <si>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</si>
  <si>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</si>
  <si>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</si>
  <si>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</si>
  <si>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</si>
  <si>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</si>
  <si>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</si>
  <si>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</si>
  <si>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</si>
  <si>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</si>
  <si>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</si>
  <si>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</si>
  <si>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</si>
  <si>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</si>
  <si>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</si>
  <si>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</si>
  <si>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</si>
  <si>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</si>
  <si>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</si>
  <si>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</si>
  <si>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</si>
  <si>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</si>
  <si>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</si>
  <si>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</si>
  <si>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</si>
  <si>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</si>
  <si>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</si>
  <si>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</si>
  <si>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</si>
  <si>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</si>
  <si>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</si>
  <si>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</si>
  <si>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</si>
  <si>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</si>
  <si>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</si>
  <si>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</si>
  <si>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</si>
  <si>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</si>
  <si>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</si>
  <si>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</si>
  <si>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</si>
  <si>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</si>
  <si>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</si>
  <si>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</si>
  <si>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</si>
  <si>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</si>
  <si>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</si>
  <si>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</si>
  <si>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</si>
  <si>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</si>
  <si>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</si>
  <si>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</si>
  <si>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</si>
  <si>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</si>
  <si>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</si>
  <si>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</si>
  <si>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</si>
  <si>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</si>
  <si>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</si>
  <si>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</si>
  <si>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</si>
  <si>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</si>
  <si>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</si>
  <si>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</si>
  <si>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</si>
  <si>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</si>
  <si>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</si>
  <si>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</si>
  <si>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</si>
  <si>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</si>
  <si>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</si>
  <si>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</si>
  <si>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</si>
  <si>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</si>
  <si>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</si>
  <si>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</si>
  <si>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</si>
  <si>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</si>
  <si>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</si>
  <si>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</si>
  <si>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</si>
  <si>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</si>
  <si>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</si>
  <si>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</si>
  <si>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</si>
  <si>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</si>
  <si>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</si>
  <si>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</si>
  <si>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</si>
  <si>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</si>
  <si>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</si>
  <si>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</si>
  <si>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</si>
  <si>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</si>
  <si>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</si>
  <si>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</si>
  <si>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</si>
  <si>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</si>
  <si>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</si>
  <si>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</si>
  <si>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</si>
  <si>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</si>
  <si>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</si>
  <si>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</si>
  <si>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</si>
  <si>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</si>
  <si>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</si>
  <si>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</si>
  <si>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</si>
  <si>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</si>
  <si>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</si>
  <si>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</si>
  <si>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</si>
  <si>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</si>
  <si>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</si>
  <si>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</si>
  <si>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</si>
  <si>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</si>
  <si>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</si>
  <si>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</si>
  <si>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</si>
  <si>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</si>
  <si>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</si>
  <si>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</si>
  <si>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</si>
  <si>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</si>
  <si>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</si>
  <si>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</si>
  <si>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</si>
  <si>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</si>
  <si>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</si>
  <si>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</si>
  <si>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</si>
  <si>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</si>
  <si>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</si>
  <si>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</si>
  <si>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</si>
  <si>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</si>
  <si>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</si>
  <si>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</si>
  <si>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</si>
  <si>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</si>
  <si>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</si>
  <si>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</si>
  <si>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</si>
  <si>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</si>
  <si>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</si>
  <si>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</si>
  <si>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</si>
  <si>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</si>
  <si>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</si>
  <si>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</si>
  <si>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</si>
  <si>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</si>
  <si>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</si>
  <si>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</si>
  <si>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</si>
  <si>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</si>
  <si>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</si>
  <si>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</si>
  <si>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</si>
  <si>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</si>
  <si>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</si>
  <si>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</si>
  <si>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</si>
  <si>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</si>
  <si>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</si>
  <si>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</si>
  <si>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</si>
  <si>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</si>
  <si>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</si>
  <si>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</si>
  <si>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</si>
  <si>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</si>
  <si>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</si>
  <si>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</si>
  <si>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</si>
  <si>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</si>
  <si>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</si>
  <si>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</si>
  <si>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</si>
  <si>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</si>
  <si>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</si>
  <si>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</si>
  <si>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</si>
  <si>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</si>
  <si>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</si>
  <si>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</si>
  <si>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</si>
  <si>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</si>
  <si>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</si>
  <si>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</si>
  <si>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</si>
  <si>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</si>
  <si>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</si>
  <si>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</si>
  <si>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</si>
  <si>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</si>
  <si>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</si>
  <si>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</si>
  <si>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</si>
  <si>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</si>
  <si>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</si>
  <si>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</si>
  <si>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</si>
  <si>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</si>
  <si>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</si>
  <si>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</si>
  <si>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</si>
  <si>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</si>
  <si>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</si>
  <si>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</si>
  <si>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</si>
  <si>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</si>
  <si>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</si>
  <si>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</si>
  <si>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</si>
  <si>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</si>
  <si>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</si>
  <si>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</si>
  <si>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</si>
  <si>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</si>
  <si>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</si>
  <si>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</si>
  <si>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</si>
  <si>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</si>
  <si>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</si>
  <si>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</si>
  <si>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</si>
  <si>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</si>
  <si>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</si>
  <si>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</si>
  <si>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</si>
  <si>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</si>
  <si>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</si>
  <si>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</si>
  <si>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</si>
  <si>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</si>
  <si>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</si>
  <si>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</si>
  <si>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</si>
  <si>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</si>
  <si>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</si>
  <si>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</si>
  <si>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</si>
  <si>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</si>
  <si>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</si>
  <si>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</si>
  <si>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</si>
  <si>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</si>
  <si>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</si>
  <si>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</si>
  <si>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</si>
  <si>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</si>
  <si>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</si>
  <si>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</si>
  <si>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</si>
  <si>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</si>
  <si>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</si>
  <si>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</si>
  <si>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</si>
  <si>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</si>
  <si>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</si>
  <si>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</si>
  <si>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</si>
  <si>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</si>
  <si>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</si>
  <si>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</si>
  <si>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</si>
  <si>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</si>
  <si>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</si>
  <si>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</si>
  <si>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</si>
  <si>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</si>
  <si>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</si>
  <si>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</si>
  <si>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</si>
  <si>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</si>
  <si>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</si>
  <si>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</si>
  <si>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</si>
  <si>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</si>
  <si>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</si>
  <si>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</si>
  <si>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</si>
  <si>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</si>
  <si>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</si>
  <si>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</si>
  <si>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</si>
  <si>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</si>
  <si>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</si>
  <si>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</si>
  <si>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</si>
  <si>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</si>
  <si>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</si>
  <si>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</si>
  <si>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</si>
  <si>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</si>
  <si>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</si>
  <si>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</si>
  <si>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</si>
  <si>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</si>
  <si>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</si>
  <si>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</si>
  <si>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</si>
  <si>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</si>
  <si>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</si>
  <si>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</si>
  <si>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</si>
  <si>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</si>
  <si>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</si>
  <si>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</si>
  <si>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</si>
  <si>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</si>
  <si>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</si>
  <si>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</si>
  <si>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</si>
  <si>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</si>
  <si>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</si>
  <si>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</si>
  <si>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</si>
  <si>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</si>
  <si>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</si>
  <si>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</si>
  <si>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</si>
  <si>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</si>
  <si>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</si>
  <si>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</si>
  <si>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</si>
  <si>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</si>
  <si>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</si>
  <si>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</si>
  <si>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</si>
  <si>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</si>
  <si>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</si>
  <si>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</si>
  <si>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</si>
  <si>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</si>
  <si>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</si>
  <si>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</si>
  <si>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</si>
  <si>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</si>
  <si>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</si>
  <si>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</si>
  <si>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</si>
  <si>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</si>
  <si>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</si>
  <si>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</si>
  <si>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</si>
  <si>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</si>
  <si>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</si>
  <si>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</si>
  <si>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</si>
  <si>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</si>
  <si>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</si>
  <si>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</si>
  <si>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</si>
  <si>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</si>
  <si>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</si>
  <si>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</si>
  <si>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</si>
  <si>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</si>
  <si>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</si>
  <si>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</si>
  <si>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</si>
  <si>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</si>
  <si>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</si>
  <si>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</si>
  <si>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</si>
  <si>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</si>
  <si>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</si>
  <si>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</si>
  <si>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</si>
  <si>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</si>
  <si>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</si>
  <si>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</si>
  <si>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</si>
  <si>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</si>
  <si>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</si>
  <si>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</si>
  <si>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</si>
  <si>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</si>
  <si>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</si>
  <si>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</si>
  <si>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</si>
  <si>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</si>
  <si>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</si>
  <si>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</si>
  <si>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</si>
  <si>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</si>
  <si>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</si>
  <si>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</si>
  <si>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</si>
  <si>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</si>
  <si>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</si>
  <si>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</si>
  <si>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</si>
  <si>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</si>
  <si>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</si>
  <si>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</si>
  <si>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</si>
  <si>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</si>
  <si>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</si>
  <si>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</si>
  <si>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</si>
  <si>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</si>
  <si>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</si>
  <si>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</si>
  <si>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</si>
  <si>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</si>
  <si>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</si>
  <si>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</si>
  <si>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</si>
  <si>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</si>
  <si>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</si>
  <si>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</si>
  <si>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</si>
  <si>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</si>
  <si>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</si>
  <si>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</si>
  <si>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</si>
  <si>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</si>
  <si>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</si>
  <si>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</si>
  <si>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</si>
  <si>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</si>
  <si>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</si>
  <si>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</si>
  <si>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</si>
  <si>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</si>
  <si>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</si>
  <si>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</si>
  <si>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</si>
  <si>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</si>
  <si>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</si>
  <si>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</si>
  <si>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</si>
  <si>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</si>
  <si>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</si>
  <si>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</si>
  <si>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</si>
  <si>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</si>
  <si>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</si>
  <si>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</si>
  <si>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</si>
  <si>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</si>
  <si>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</si>
  <si>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</si>
  <si>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</si>
  <si>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</si>
  <si>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</si>
  <si>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</si>
  <si>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</si>
  <si>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</si>
  <si>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</si>
  <si>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</si>
  <si>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</si>
  <si>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</si>
  <si>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</si>
  <si>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</si>
  <si>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</si>
  <si>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</si>
  <si>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</si>
  <si>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</si>
  <si>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</si>
  <si>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</si>
  <si>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</si>
  <si>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</si>
  <si>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</si>
  <si>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</si>
  <si>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</si>
  <si>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</si>
  <si>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</si>
  <si>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</si>
  <si>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</si>
  <si>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</si>
  <si>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</si>
  <si>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</si>
  <si>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</si>
  <si>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</si>
  <si>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</si>
  <si>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</si>
  <si>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</si>
  <si>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</si>
  <si>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</si>
  <si>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</si>
  <si>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</si>
  <si>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</si>
  <si>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</si>
  <si>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</si>
  <si>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</si>
  <si>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</si>
  <si>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</si>
  <si>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</si>
  <si>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</si>
  <si>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</si>
  <si>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</si>
  <si>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</si>
  <si>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</si>
  <si>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</si>
  <si>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</si>
  <si>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</si>
  <si>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</si>
  <si>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</si>
  <si>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</si>
  <si>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</si>
  <si>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</si>
  <si>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</si>
  <si>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</si>
  <si>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</si>
  <si>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</si>
  <si>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</si>
  <si>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</si>
  <si>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</si>
  <si>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</si>
  <si>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</si>
  <si>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</si>
  <si>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</si>
  <si>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</si>
  <si>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</si>
  <si>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</si>
  <si>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</si>
  <si>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</si>
  <si>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</si>
  <si>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</si>
  <si>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</si>
  <si>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</si>
  <si>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</si>
  <si>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</si>
  <si>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</si>
  <si>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</si>
  <si>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</si>
  <si>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</si>
  <si>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</si>
  <si>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</si>
  <si>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</si>
  <si>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</si>
  <si>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</si>
  <si>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</si>
  <si>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</si>
  <si>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</si>
  <si>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</si>
  <si>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</si>
  <si>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</si>
  <si>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</si>
  <si>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</si>
  <si>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</si>
  <si>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</si>
  <si>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</si>
  <si>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</si>
  <si>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</si>
  <si>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</si>
  <si>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</si>
  <si>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</si>
  <si>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</si>
  <si>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</si>
  <si>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</si>
  <si>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</si>
  <si>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</si>
  <si>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</si>
  <si>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</si>
  <si>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</si>
  <si>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</si>
  <si>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</si>
  <si>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</si>
  <si>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</si>
  <si>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</si>
  <si>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</si>
  <si>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</si>
  <si>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</si>
  <si>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</si>
  <si>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</si>
  <si>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</si>
  <si>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</si>
  <si>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</si>
  <si>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</si>
  <si>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</si>
  <si>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</si>
  <si>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</si>
  <si>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</si>
  <si>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</si>
  <si>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</si>
  <si>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</si>
  <si>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</si>
  <si>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</si>
  <si>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</si>
  <si>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</si>
  <si>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</si>
  <si>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</si>
  <si>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</si>
  <si>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</si>
  <si>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</si>
  <si>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</si>
  <si>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</si>
  <si>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</si>
  <si>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</si>
  <si>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</si>
  <si>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</si>
  <si>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</si>
  <si>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</si>
  <si>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</si>
  <si>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</si>
  <si>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</si>
  <si>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</si>
  <si>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</si>
  <si>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</si>
  <si>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</si>
  <si>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</si>
  <si>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</si>
  <si>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</si>
  <si>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</si>
  <si>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</si>
  <si>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</si>
  <si>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</si>
  <si>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</si>
  <si>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</si>
  <si>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</si>
  <si>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</si>
  <si>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</si>
  <si>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</si>
  <si>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</si>
  <si>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</si>
  <si>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</si>
  <si>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</si>
  <si>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</si>
  <si>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</si>
  <si>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</si>
  <si>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</si>
  <si>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</si>
  <si>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</si>
  <si>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</si>
  <si>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</si>
  <si>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</si>
  <si>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</si>
  <si>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</si>
  <si>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</si>
  <si>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</si>
  <si>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</si>
  <si>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</si>
  <si>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</si>
  <si>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</si>
  <si>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</si>
  <si>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</si>
  <si>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</si>
  <si>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</si>
  <si>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</si>
  <si>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</si>
  <si>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</si>
  <si>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</si>
  <si>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</si>
  <si>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</si>
  <si>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</si>
  <si>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</si>
  <si>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</si>
  <si>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</si>
  <si>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</si>
  <si>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</si>
  <si>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</si>
  <si>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</si>
  <si>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</si>
  <si>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</si>
  <si>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</si>
  <si>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</si>
  <si>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</si>
  <si>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</si>
  <si>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</si>
  <si>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</si>
  <si>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</si>
  <si>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</si>
  <si>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</si>
  <si>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</si>
  <si>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</si>
  <si>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</si>
  <si>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</si>
  <si>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</si>
  <si>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</si>
  <si>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</si>
  <si>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</si>
  <si>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</si>
  <si>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</si>
  <si>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</si>
  <si>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</si>
  <si>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</si>
  <si>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</si>
  <si>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</si>
  <si>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</si>
  <si>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</si>
  <si>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</si>
  <si>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</si>
  <si>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</si>
  <si>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</si>
  <si>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</si>
  <si>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</si>
  <si>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</si>
  <si>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</si>
  <si>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</si>
  <si>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</si>
  <si>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</si>
  <si>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</si>
  <si>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</si>
  <si>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</si>
  <si>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</si>
  <si>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</si>
  <si>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</si>
  <si>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</si>
  <si>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</si>
  <si>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</si>
  <si>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</si>
  <si>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</si>
  <si>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</si>
  <si>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</si>
  <si>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</si>
  <si>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</si>
  <si>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</si>
  <si>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</si>
  <si>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</si>
  <si>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</si>
  <si>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</si>
  <si>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</si>
  <si>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</si>
  <si>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</si>
  <si>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</si>
  <si>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</si>
  <si>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</si>
  <si>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</si>
  <si>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</si>
  <si>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</si>
  <si>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</si>
  <si>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</si>
  <si>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</si>
  <si>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</si>
  <si>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</si>
  <si>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</si>
  <si>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</si>
  <si>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</si>
  <si>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</si>
  <si>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</si>
  <si>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</si>
  <si>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</si>
  <si>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</si>
  <si>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</si>
  <si>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</si>
  <si>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</si>
  <si>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</si>
  <si>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</si>
  <si>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</si>
  <si>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</si>
  <si>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</si>
  <si>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</si>
  <si>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</si>
  <si>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</si>
  <si>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</si>
  <si>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</si>
  <si>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</si>
  <si>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</si>
  <si>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</si>
  <si>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</si>
  <si>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</si>
  <si>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</si>
  <si>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</si>
  <si>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</si>
  <si>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</si>
  <si>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</si>
  <si>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</si>
  <si>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</si>
  <si>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</si>
  <si>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</si>
  <si>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</si>
  <si>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</si>
  <si>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</si>
  <si>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</si>
  <si>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</si>
  <si>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</si>
  <si>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</si>
  <si>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</si>
  <si>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</si>
  <si>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</si>
  <si>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</si>
  <si>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</si>
  <si>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</si>
  <si>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</si>
  <si>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</si>
  <si>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</si>
  <si>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</si>
  <si>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</si>
  <si>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</si>
  <si>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</si>
  <si>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</si>
  <si>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</si>
  <si>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</si>
  <si>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</si>
  <si>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</si>
  <si>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</si>
  <si>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</si>
  <si>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</si>
  <si>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</si>
  <si>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</si>
  <si>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</si>
  <si>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</si>
  <si>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</si>
  <si>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</si>
  <si>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</si>
  <si>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</si>
  <si>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</si>
  <si>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</si>
  <si>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</si>
  <si>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</si>
  <si>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</si>
  <si>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</si>
  <si>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</si>
  <si>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</si>
  <si>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</si>
  <si>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</si>
  <si>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</si>
  <si>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</si>
  <si>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</si>
  <si>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</si>
  <si>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</si>
  <si>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</si>
  <si>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</si>
  <si>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</si>
  <si>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</si>
  <si>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</si>
  <si>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</si>
  <si>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</si>
  <si>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</si>
  <si>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</si>
  <si>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</si>
  <si>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</si>
  <si>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</si>
  <si>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</si>
  <si>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</si>
  <si>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</si>
  <si>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</si>
  <si>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</si>
  <si>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</si>
  <si>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</si>
  <si>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</si>
  <si>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</si>
  <si>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</si>
  <si>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</si>
  <si>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</si>
  <si>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</si>
  <si>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</si>
  <si>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</si>
  <si>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</si>
  <si>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</si>
  <si>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</si>
  <si>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</si>
  <si>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</si>
  <si>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</si>
  <si>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</si>
  <si>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</si>
  <si>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</si>
  <si>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</si>
  <si>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</si>
  <si>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</si>
  <si>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</si>
  <si>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</si>
  <si>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</si>
  <si>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</si>
  <si>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</si>
  <si>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</si>
  <si>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</si>
  <si>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</si>
  <si>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</si>
  <si>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</si>
  <si>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</si>
  <si>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</si>
  <si>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</si>
  <si>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</si>
  <si>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</si>
  <si>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</si>
  <si>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</si>
  <si>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</si>
  <si>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</si>
  <si>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</si>
  <si>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</si>
  <si>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</si>
  <si>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</si>
  <si>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</si>
  <si>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</si>
  <si>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</si>
  <si>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</si>
  <si>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</si>
  <si>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</si>
  <si>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</si>
  <si>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</si>
  <si>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</si>
  <si>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</si>
  <si>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</si>
  <si>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</si>
  <si>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</si>
  <si>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</si>
  <si>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</si>
  <si>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</si>
  <si>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</si>
  <si>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</si>
  <si>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</si>
  <si>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</si>
  <si>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</si>
  <si>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</si>
  <si>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</si>
  <si>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</si>
  <si>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</si>
  <si>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</si>
  <si>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</si>
  <si>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</si>
  <si>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</si>
  <si>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</si>
  <si>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</si>
  <si>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</si>
  <si>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</si>
  <si>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</si>
  <si>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</si>
  <si>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</si>
  <si>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</si>
  <si>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</si>
  <si>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</si>
  <si>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</si>
  <si>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</si>
  <si>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</si>
  <si>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</si>
  <si>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</si>
  <si>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</si>
  <si>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</si>
  <si>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</si>
  <si>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</si>
  <si>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</si>
  <si>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</si>
  <si>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</si>
  <si>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</si>
  <si>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</si>
  <si>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</si>
  <si>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</si>
  <si>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</si>
  <si>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</si>
  <si>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</si>
  <si>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</si>
  <si>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</si>
  <si>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</si>
  <si>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</si>
  <si>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</si>
  <si>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</si>
  <si>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</si>
  <si>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</si>
  <si>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</si>
  <si>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</si>
  <si>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</si>
  <si>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</si>
  <si>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</si>
  <si>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</si>
  <si>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</si>
  <si>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</si>
  <si>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</si>
  <si>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</si>
  <si>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</si>
  <si>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</si>
  <si>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</si>
  <si>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</si>
  <si>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</si>
  <si>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</si>
  <si>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</si>
  <si>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</si>
  <si>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</si>
  <si>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</si>
  <si>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</si>
  <si>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</si>
  <si>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</si>
  <si>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</si>
  <si>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</si>
  <si>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</si>
  <si>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</si>
  <si>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</si>
  <si>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</si>
  <si>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</si>
  <si>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</si>
  <si>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</si>
  <si>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</si>
  <si>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</si>
  <si>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</si>
  <si>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</si>
  <si>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</si>
  <si>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</si>
  <si>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</si>
  <si>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</si>
  <si>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</si>
  <si>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</si>
  <si>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</si>
  <si>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</si>
  <si>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</si>
  <si>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</si>
  <si>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</si>
  <si>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</si>
  <si>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</si>
  <si>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</si>
  <si>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</si>
  <si>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</si>
  <si>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</si>
  <si>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</si>
  <si>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</si>
  <si>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</si>
  <si>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</si>
  <si>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</si>
  <si>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</si>
  <si>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</si>
  <si>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</si>
  <si>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</si>
  <si>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</si>
  <si>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</si>
  <si>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</si>
  <si>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</si>
  <si>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</si>
  <si>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</si>
  <si>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</si>
  <si>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</si>
  <si>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</si>
  <si>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</si>
  <si>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</si>
  <si>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</si>
  <si>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</si>
  <si>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</si>
  <si>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</si>
  <si>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</si>
  <si>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</si>
  <si>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</si>
  <si>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</si>
  <si>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</si>
  <si>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</si>
  <si>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</si>
  <si>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</si>
  <si>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</si>
  <si>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</si>
  <si>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</si>
  <si>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</si>
  <si>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</si>
  <si>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</si>
  <si>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</si>
  <si>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</si>
  <si>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</si>
  <si>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</si>
  <si>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</si>
  <si>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</si>
  <si>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</si>
  <si>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</si>
  <si>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</si>
  <si>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</si>
  <si>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</si>
  <si>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</si>
  <si>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</si>
  <si>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</si>
  <si>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</si>
  <si>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</si>
  <si>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</si>
  <si>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</si>
  <si>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</si>
  <si>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</si>
  <si>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</si>
  <si>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</si>
  <si>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</si>
  <si>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</si>
  <si>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</si>
  <si>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</si>
  <si>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</si>
  <si>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</si>
  <si>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</si>
  <si>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</si>
  <si>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</si>
  <si>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</si>
  <si>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</si>
  <si>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</si>
  <si>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</si>
  <si>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</si>
  <si>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</si>
  <si>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</si>
  <si>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</si>
  <si>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</si>
  <si>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</si>
  <si>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</si>
  <si>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</si>
  <si>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</si>
  <si>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</si>
  <si>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</si>
  <si>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</si>
  <si>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</si>
  <si>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</si>
  <si>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</si>
  <si>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</si>
  <si>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</si>
  <si>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</si>
  <si>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</si>
  <si>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</si>
  <si>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</si>
  <si>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</si>
  <si>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</si>
  <si>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</si>
  <si>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</si>
  <si>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</si>
  <si>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</si>
  <si>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</si>
  <si>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</si>
  <si>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</si>
  <si>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</si>
  <si>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</si>
  <si>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</si>
  <si>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</si>
  <si>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</si>
  <si>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</si>
  <si>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</si>
  <si>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</si>
  <si>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</si>
  <si>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</si>
  <si>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</si>
  <si>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</si>
  <si>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</si>
  <si>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</si>
  <si>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</si>
  <si>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</si>
  <si>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</si>
  <si>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</si>
  <si>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</si>
  <si>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</si>
  <si>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</si>
  <si>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</si>
  <si>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</si>
  <si>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</si>
  <si>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</si>
  <si>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</si>
  <si>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</si>
  <si>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</si>
  <si>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</si>
  <si>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</si>
  <si>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</si>
  <si>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</si>
  <si>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</si>
  <si>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</si>
  <si>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</si>
  <si>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</si>
  <si>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</si>
  <si>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</si>
  <si>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</si>
  <si>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</si>
  <si>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</si>
  <si>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</si>
  <si>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</si>
  <si>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</si>
  <si>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</si>
  <si>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</si>
  <si>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</si>
  <si>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</si>
  <si>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</si>
  <si>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</si>
  <si>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</si>
  <si>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</si>
  <si>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</si>
  <si>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</si>
  <si>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</si>
  <si>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</si>
  <si>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</si>
  <si>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</si>
  <si>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</si>
  <si>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</si>
  <si>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</si>
  <si>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</si>
  <si>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</si>
  <si>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</si>
  <si>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</si>
  <si>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</si>
  <si>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</si>
  <si>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</si>
  <si>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</si>
  <si>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</si>
  <si>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</si>
  <si>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</si>
  <si>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</si>
  <si>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</si>
  <si>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</si>
  <si>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</si>
  <si>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</si>
  <si>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</si>
  <si>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</si>
  <si>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</si>
  <si>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</si>
  <si>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</si>
  <si>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</si>
  <si>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</si>
  <si>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</si>
  <si>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</si>
  <si>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</si>
  <si>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</si>
  <si>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</si>
  <si>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</si>
  <si>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</si>
  <si>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</si>
  <si>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</si>
  <si>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</si>
  <si>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</si>
  <si>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</si>
  <si>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</si>
  <si>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</si>
  <si>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</si>
  <si>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</si>
  <si>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</si>
  <si>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</si>
  <si>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</si>
  <si>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</si>
  <si>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</si>
  <si>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</si>
  <si>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</si>
  <si>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</si>
  <si>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</si>
  <si>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</si>
  <si>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</si>
  <si>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</si>
  <si>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</si>
  <si>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</si>
  <si>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</si>
  <si>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</si>
  <si>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</si>
  <si>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</si>
  <si>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</si>
  <si>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</si>
  <si>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</si>
  <si>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</si>
  <si>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</si>
  <si>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</si>
  <si>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</si>
  <si>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</si>
  <si>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</si>
  <si>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</si>
  <si>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</si>
  <si>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</si>
  <si>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</si>
  <si>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</si>
  <si>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</si>
  <si>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</si>
  <si>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</si>
  <si>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</si>
  <si>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</si>
  <si>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</si>
  <si>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</si>
  <si>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</si>
  <si>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</si>
  <si>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</si>
  <si>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</si>
  <si>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</si>
  <si>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</si>
  <si>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</si>
  <si>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</si>
  <si>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</si>
  <si>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</si>
  <si>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</si>
  <si>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</si>
  <si>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</si>
  <si>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</si>
  <si>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</si>
  <si>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</si>
  <si>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</si>
  <si>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</si>
  <si>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</si>
  <si>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</si>
  <si>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</si>
  <si>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</si>
  <si>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</si>
  <si>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</si>
  <si>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</si>
  <si>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</si>
  <si>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</si>
  <si>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</si>
  <si>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</si>
  <si>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</si>
  <si>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</si>
  <si>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</si>
  <si>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</si>
  <si>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</si>
  <si>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</si>
  <si>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</si>
  <si>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</si>
  <si>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</si>
  <si>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</si>
  <si>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</si>
  <si>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</si>
  <si>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</si>
  <si>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</si>
  <si>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</si>
  <si>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</si>
  <si>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</si>
  <si>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</si>
  <si>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</si>
  <si>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</si>
  <si>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</si>
  <si>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</si>
  <si>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</si>
  <si>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</si>
  <si>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</si>
  <si>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</si>
  <si>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</si>
  <si>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</si>
  <si>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</si>
  <si>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</si>
  <si>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</si>
  <si>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</si>
  <si>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</si>
  <si>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</si>
  <si>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</si>
  <si>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</si>
  <si>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</si>
  <si>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</si>
  <si>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</si>
  <si>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</si>
  <si>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</si>
  <si>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</si>
  <si>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</si>
  <si>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</si>
  <si>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</si>
  <si>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</si>
  <si>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</si>
  <si>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</si>
  <si>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</si>
  <si>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</si>
  <si>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</si>
  <si>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</si>
  <si>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</si>
  <si>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</si>
  <si>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</si>
  <si>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</si>
  <si>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</si>
  <si>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</si>
  <si>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</si>
  <si>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</si>
  <si>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</si>
  <si>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</si>
  <si>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</si>
  <si>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</si>
  <si>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</si>
  <si>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</si>
  <si>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</si>
  <si>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</si>
  <si>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</si>
  <si>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</si>
  <si>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</si>
  <si>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</si>
  <si>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</si>
  <si>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</si>
  <si>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</si>
  <si>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</si>
  <si>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</si>
  <si>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</si>
  <si>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</si>
  <si>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</si>
  <si>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</si>
  <si>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</si>
  <si>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</si>
  <si>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</si>
  <si>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</si>
  <si>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</si>
  <si>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</si>
  <si>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</si>
  <si>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</si>
  <si>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</si>
  <si>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</si>
  <si>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</si>
  <si>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</si>
  <si>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</si>
  <si>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</si>
  <si>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</si>
  <si>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</si>
  <si>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</si>
  <si>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</si>
  <si>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</si>
  <si>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</si>
  <si>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</si>
  <si>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</si>
  <si>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</si>
  <si>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</si>
  <si>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</si>
  <si>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</si>
  <si>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</si>
  <si>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</si>
  <si>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</si>
  <si>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</si>
  <si>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</si>
  <si>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</si>
  <si>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</si>
  <si>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</si>
  <si>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</si>
  <si>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</si>
  <si>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</si>
  <si>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</si>
  <si>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</si>
  <si>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</si>
  <si>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</si>
  <si>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</si>
  <si>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</si>
  <si>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</si>
  <si>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</si>
  <si>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</si>
  <si>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</si>
  <si>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</si>
  <si>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</si>
  <si>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</si>
  <si>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</si>
  <si>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</si>
  <si>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</si>
  <si>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</si>
  <si>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</si>
  <si>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</si>
  <si>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</si>
  <si>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</si>
  <si>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</si>
  <si>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</si>
  <si>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</si>
  <si>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</si>
  <si>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</si>
  <si>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</si>
  <si>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</si>
  <si>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</si>
  <si>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</si>
  <si>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</si>
  <si>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</si>
  <si>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</si>
  <si>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</si>
  <si>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</si>
  <si>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</si>
  <si>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</si>
  <si>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</si>
  <si>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</si>
  <si>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</si>
  <si>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</si>
  <si>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</si>
  <si>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</si>
  <si>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</si>
  <si>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</si>
  <si>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</si>
  <si>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</si>
  <si>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</si>
  <si>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</si>
  <si>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</si>
  <si>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</si>
  <si>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</si>
  <si>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</si>
  <si>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</si>
  <si>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</si>
  <si>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</si>
  <si>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</si>
  <si>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</si>
  <si>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</si>
  <si>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</si>
  <si>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</si>
  <si>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</si>
  <si>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</si>
  <si>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</si>
  <si>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</si>
  <si>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</si>
  <si>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</si>
  <si>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</si>
  <si>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</si>
  <si>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</si>
  <si>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</si>
  <si>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</si>
  <si>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</si>
  <si>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</si>
  <si>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</si>
  <si>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</si>
  <si>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</si>
  <si>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</si>
  <si>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</si>
  <si>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</si>
  <si>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</si>
  <si>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</si>
  <si>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</si>
  <si>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</si>
  <si>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</si>
  <si>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</si>
  <si>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</si>
  <si>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</si>
  <si>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</si>
  <si>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</si>
  <si>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</si>
  <si>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</si>
  <si>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</si>
  <si>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</si>
  <si>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</si>
  <si>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</si>
  <si>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</si>
  <si>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</si>
  <si>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</si>
  <si>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</si>
  <si>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</si>
  <si>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</si>
  <si>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</si>
  <si>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</si>
  <si>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</si>
  <si>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</si>
  <si>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</si>
  <si>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</si>
  <si>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</si>
  <si>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</si>
  <si>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</si>
  <si>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</si>
  <si>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</si>
  <si>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</si>
  <si>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</si>
  <si>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</si>
  <si>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</si>
  <si>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</si>
  <si>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</si>
  <si>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</si>
  <si>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</si>
  <si>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</si>
  <si>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</si>
  <si>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</si>
  <si>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</si>
  <si>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</si>
  <si>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</si>
  <si>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</si>
  <si>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</si>
  <si>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</si>
  <si>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</si>
  <si>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</si>
  <si>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</si>
  <si>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</si>
  <si>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</si>
  <si>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</si>
  <si>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</si>
  <si>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</si>
  <si>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</si>
  <si>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</si>
  <si>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</si>
  <si>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</si>
  <si>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</si>
  <si>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</si>
  <si>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</si>
  <si>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</si>
  <si>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</si>
  <si>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</si>
  <si>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</si>
  <si>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</si>
  <si>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</si>
  <si>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</si>
  <si>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</si>
  <si>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</si>
  <si>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</si>
  <si>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</si>
  <si>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</si>
  <si>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</si>
  <si>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</si>
  <si>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</si>
  <si>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</si>
  <si>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</si>
  <si>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</si>
  <si>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</si>
  <si>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</si>
  <si>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</si>
  <si>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</si>
  <si>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</si>
  <si>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</si>
  <si>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</si>
  <si>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</si>
  <si>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</si>
  <si>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</si>
  <si>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</si>
  <si>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</si>
  <si>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</si>
  <si>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</si>
  <si>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</si>
  <si>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</si>
  <si>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</si>
  <si>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</si>
  <si>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</si>
  <si>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</si>
  <si>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</si>
  <si>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</si>
  <si>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</si>
  <si>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</si>
  <si>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</si>
  <si>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</si>
  <si>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</si>
  <si>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</si>
  <si>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</si>
  <si>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</si>
  <si>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</si>
  <si>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</si>
  <si>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</si>
  <si>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</si>
  <si>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</si>
  <si>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</si>
  <si>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</si>
  <si>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</si>
  <si>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</si>
  <si>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</si>
  <si>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</si>
  <si>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</si>
  <si>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</si>
  <si>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</si>
  <si>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</si>
  <si>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</si>
  <si>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</si>
  <si>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</si>
  <si>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</si>
  <si>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</si>
  <si>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</si>
  <si>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</si>
  <si>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</si>
  <si>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</si>
  <si>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</si>
  <si>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</si>
  <si>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</si>
  <si>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</si>
  <si>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</si>
  <si>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</si>
  <si>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</si>
  <si>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</si>
  <si>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</si>
  <si>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</si>
  <si>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</si>
  <si>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</si>
  <si>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</si>
  <si>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</si>
  <si>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</si>
  <si>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</si>
  <si>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</si>
  <si>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</si>
  <si>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</si>
  <si>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</si>
  <si>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</si>
  <si>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</si>
  <si>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</si>
  <si>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</si>
  <si>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</si>
  <si>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</si>
  <si>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</si>
  <si>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</si>
  <si>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</si>
  <si>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</si>
  <si>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</si>
  <si>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</si>
  <si>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</si>
  <si>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</si>
  <si>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</si>
  <si>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</si>
  <si>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</si>
  <si>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</si>
  <si>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</si>
  <si>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</si>
  <si>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</si>
  <si>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</si>
  <si>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</si>
  <si>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</si>
  <si>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</si>
  <si>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</si>
  <si>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</si>
  <si>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</si>
  <si>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</si>
  <si>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</si>
  <si>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</si>
  <si>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</si>
  <si>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</si>
  <si>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</si>
  <si>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</si>
  <si>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</si>
  <si>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</si>
  <si>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</si>
  <si>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</si>
  <si>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</si>
  <si>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</si>
  <si>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</si>
  <si>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</si>
  <si>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</si>
  <si>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</si>
  <si>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</si>
  <si>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</si>
  <si>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</si>
  <si>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</si>
  <si>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</si>
  <si>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</si>
  <si>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</si>
  <si>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</si>
  <si>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</si>
  <si>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</si>
  <si>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</si>
  <si>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</si>
  <si>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</si>
  <si>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</si>
  <si>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</si>
  <si>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</si>
  <si>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</si>
  <si>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</si>
  <si>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</si>
  <si>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</si>
  <si>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</si>
  <si>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</si>
  <si>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</si>
  <si>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</si>
  <si>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</si>
  <si>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</si>
  <si>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</si>
  <si>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</si>
  <si>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</si>
  <si>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</si>
  <si>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</si>
  <si>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</si>
  <si>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</si>
  <si>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</si>
  <si>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</si>
  <si>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</si>
  <si>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</si>
  <si>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</si>
  <si>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</si>
  <si>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</si>
  <si>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</si>
  <si>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</si>
  <si>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</si>
  <si>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</si>
  <si>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</si>
  <si>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</si>
  <si>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</si>
  <si>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</si>
  <si>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</si>
  <si>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</si>
  <si>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</si>
  <si>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</si>
  <si>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</si>
  <si>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</si>
  <si>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</si>
  <si>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</si>
  <si>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</si>
  <si>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</si>
  <si>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</si>
  <si>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</si>
  <si>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</si>
  <si>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</si>
  <si>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</si>
  <si>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</si>
  <si>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</si>
  <si>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</si>
  <si>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</si>
  <si>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</si>
  <si>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</si>
  <si>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</si>
  <si>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</si>
  <si>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</si>
  <si>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</si>
  <si>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</si>
  <si>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</si>
  <si>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</si>
  <si>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</si>
  <si>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</si>
  <si>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</si>
  <si>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</si>
  <si>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</si>
  <si>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</si>
  <si>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</si>
  <si>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</si>
  <si>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</si>
  <si>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</si>
  <si>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</si>
  <si>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</si>
  <si>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</si>
  <si>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</si>
  <si>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</si>
  <si>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</si>
  <si>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</si>
  <si>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</si>
  <si>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</si>
  <si>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</si>
  <si>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</si>
  <si>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</si>
  <si>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</si>
  <si>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</si>
  <si>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</si>
  <si>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</si>
  <si>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</si>
  <si>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</si>
  <si>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</si>
  <si>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</si>
  <si>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</si>
  <si>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</si>
  <si>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</si>
  <si>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</si>
  <si>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</si>
  <si>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</si>
  <si>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</si>
  <si>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</si>
  <si>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</si>
  <si>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</si>
  <si>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</si>
  <si>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</si>
  <si>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</si>
  <si>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</si>
  <si>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</si>
  <si>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</si>
  <si>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</si>
  <si>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</si>
  <si>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</si>
  <si>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</si>
  <si>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</si>
  <si>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</si>
  <si>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</si>
  <si>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</si>
  <si>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</si>
  <si>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</si>
  <si>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</si>
  <si>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</si>
  <si>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</si>
  <si>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</si>
  <si>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</si>
  <si>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</si>
  <si>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</si>
  <si>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</si>
  <si>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</si>
  <si>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</si>
  <si>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</si>
  <si>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</si>
  <si>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</si>
  <si>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</si>
  <si>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</si>
  <si>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</si>
  <si>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</si>
  <si>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</si>
  <si>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</si>
  <si>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</si>
  <si>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</si>
  <si>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</si>
  <si>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</si>
  <si>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</si>
  <si>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</si>
  <si>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</si>
  <si>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</si>
  <si>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</si>
  <si>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</si>
  <si>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</si>
  <si>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</si>
  <si>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</si>
  <si>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</si>
  <si>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</si>
  <si>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</si>
  <si>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</si>
  <si>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</si>
  <si>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</si>
  <si>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</si>
  <si>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</si>
  <si>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</si>
  <si>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</si>
  <si>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</si>
  <si>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</si>
  <si>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</si>
  <si>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</si>
  <si>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</si>
  <si>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</si>
  <si>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</si>
  <si>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</si>
  <si>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</si>
  <si>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</si>
  <si>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</si>
  <si>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</si>
  <si>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</si>
  <si>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</si>
  <si>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</si>
  <si>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</si>
  <si>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</si>
  <si>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</si>
  <si>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</si>
  <si>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</si>
  <si>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</si>
  <si>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</si>
  <si>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</si>
  <si>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</si>
  <si>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</si>
  <si>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</si>
  <si>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</si>
  <si>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</si>
  <si>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</si>
  <si>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</si>
  <si>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</si>
  <si>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</si>
  <si>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</si>
  <si>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</si>
  <si>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</si>
  <si>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</si>
  <si>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</si>
  <si>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</si>
  <si>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</si>
  <si>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</si>
  <si>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</si>
  <si>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</si>
  <si>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</si>
  <si>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</si>
  <si>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</si>
  <si>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</si>
  <si>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</si>
  <si>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</si>
  <si>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</si>
  <si>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</si>
  <si>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</si>
  <si>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</si>
  <si>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</si>
  <si>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</si>
  <si>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</si>
  <si>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</si>
  <si>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</si>
  <si>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</si>
  <si>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</si>
  <si>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</si>
  <si>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</si>
  <si>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</si>
  <si>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</si>
  <si>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</si>
  <si>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</si>
  <si>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</si>
  <si>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</si>
  <si>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</si>
  <si>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</si>
  <si>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</si>
  <si>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</si>
  <si>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</si>
  <si>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</si>
  <si>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</si>
  <si>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</si>
  <si>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</si>
  <si>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</si>
  <si>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</si>
  <si>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</si>
  <si>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</si>
  <si>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</si>
  <si>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</si>
  <si>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</si>
  <si>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</si>
  <si>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</si>
  <si>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</si>
  <si>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</si>
  <si>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</si>
  <si>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</si>
  <si>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</si>
  <si>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</si>
  <si>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</si>
  <si>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</si>
  <si>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</si>
  <si>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</si>
  <si>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</si>
  <si>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</si>
  <si>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</si>
  <si>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</si>
  <si>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</si>
  <si>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</si>
  <si>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</si>
  <si>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</si>
  <si>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</si>
  <si>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</si>
  <si>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</si>
  <si>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</si>
  <si>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</si>
  <si>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</si>
  <si>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</si>
  <si>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</si>
  <si>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</si>
  <si>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</si>
  <si>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</si>
  <si>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</si>
  <si>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</si>
  <si>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</si>
  <si>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</si>
  <si>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</si>
  <si>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</si>
  <si>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</si>
  <si>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</si>
  <si>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</si>
  <si>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</si>
  <si>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</si>
  <si>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</si>
  <si>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</si>
  <si>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</si>
  <si>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</si>
  <si>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</si>
  <si>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</si>
  <si>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</si>
  <si>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</si>
  <si>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</si>
  <si>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</si>
  <si>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</si>
  <si>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</si>
  <si>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</si>
  <si>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</si>
  <si>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</si>
  <si>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</si>
  <si>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</si>
  <si>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</si>
  <si>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</si>
  <si>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</si>
  <si>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</si>
  <si>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</si>
  <si>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</si>
  <si>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</si>
  <si>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</si>
  <si>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</si>
  <si>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</si>
  <si>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</si>
  <si>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</si>
  <si>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</si>
  <si>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</si>
  <si>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</si>
  <si>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</si>
  <si>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</si>
  <si>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</si>
  <si>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</si>
  <si>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</si>
  <si>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</si>
  <si>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</si>
  <si>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</si>
  <si>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</si>
  <si>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</si>
  <si>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</si>
  <si>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</si>
  <si>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</si>
  <si>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</si>
  <si>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</si>
  <si>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</si>
  <si>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</si>
  <si>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</si>
  <si>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</si>
  <si>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</si>
  <si>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</si>
  <si>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</si>
  <si>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</si>
  <si>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</si>
  <si>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</si>
  <si>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</si>
  <si>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</si>
  <si>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</si>
  <si>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</si>
  <si>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</si>
  <si>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</si>
  <si>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</si>
  <si>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</si>
  <si>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</si>
  <si>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</si>
  <si>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</si>
  <si>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</si>
  <si>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</si>
  <si>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</si>
  <si>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</si>
  <si>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</si>
  <si>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</si>
  <si>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</si>
  <si>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</si>
  <si>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</si>
  <si>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</si>
  <si>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</si>
  <si>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</si>
  <si>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</si>
  <si>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</si>
  <si>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</si>
  <si>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</si>
  <si>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</si>
  <si>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</si>
  <si>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</si>
  <si>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</si>
  <si>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</si>
  <si>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</si>
  <si>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</si>
  <si>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</si>
  <si>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</si>
  <si>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</si>
  <si>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</si>
  <si>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</si>
  <si>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</si>
  <si>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</si>
  <si>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</si>
  <si>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</si>
  <si>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</si>
  <si>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</si>
  <si>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</si>
  <si>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</si>
  <si>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</si>
  <si>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</si>
  <si>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</si>
  <si>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</si>
  <si>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</si>
  <si>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</si>
  <si>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</si>
  <si>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</si>
  <si>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</si>
  <si>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</si>
  <si>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</si>
  <si>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</si>
  <si>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</si>
  <si>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</si>
  <si>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</si>
  <si>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</si>
  <si>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</si>
  <si>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</si>
  <si>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</si>
  <si>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</si>
  <si>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</si>
  <si>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</si>
  <si>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</si>
  <si>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</si>
  <si>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</si>
  <si>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</si>
  <si>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</si>
  <si>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</si>
  <si>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</si>
  <si>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</si>
  <si>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</si>
  <si>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</si>
  <si>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</si>
  <si>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</si>
  <si>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</si>
  <si>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</si>
  <si>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</si>
  <si>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</si>
  <si>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</si>
  <si>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</si>
  <si>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</si>
  <si>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</si>
  <si>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</si>
  <si>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</si>
  <si>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</si>
  <si>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</si>
  <si>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</si>
  <si>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</si>
  <si>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</si>
  <si>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</si>
  <si>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</si>
  <si>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</si>
  <si>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</si>
  <si>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</si>
  <si>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</si>
  <si>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</si>
  <si>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</si>
  <si>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</si>
  <si>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</si>
  <si>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</si>
  <si>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</si>
  <si>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</si>
  <si>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</si>
  <si>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</si>
  <si>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</si>
  <si>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</si>
  <si>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</si>
  <si>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</si>
  <si>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</si>
  <si>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</si>
  <si>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</si>
  <si>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</si>
  <si>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</si>
  <si>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</si>
  <si>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</si>
  <si>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</si>
  <si>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</si>
  <si>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</si>
  <si>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</si>
  <si>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</si>
  <si>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</si>
  <si>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</si>
  <si>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</si>
  <si>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</si>
  <si>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</si>
  <si>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</si>
  <si>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</si>
  <si>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</si>
  <si>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</si>
  <si>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</si>
  <si>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</si>
  <si>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</si>
  <si>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</si>
  <si>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</si>
  <si>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</si>
  <si>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</si>
  <si>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</si>
  <si>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</si>
  <si>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</si>
  <si>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</si>
  <si>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</si>
  <si>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</si>
  <si>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</si>
  <si>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</si>
  <si>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</si>
  <si>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</si>
  <si>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</si>
  <si>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</si>
  <si>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</si>
  <si>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</si>
  <si>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</si>
  <si>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</si>
  <si>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</si>
  <si>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</si>
  <si>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</si>
  <si>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</si>
  <si>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</si>
  <si>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</si>
  <si>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</si>
  <si>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</si>
  <si>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</si>
  <si>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</si>
  <si>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</si>
  <si>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</si>
  <si>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</si>
  <si>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</si>
  <si>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</si>
  <si>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</si>
  <si>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</si>
  <si>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</si>
  <si>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</si>
  <si>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</si>
  <si>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</si>
  <si>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</si>
  <si>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</si>
  <si>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</si>
  <si>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</si>
  <si>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</si>
  <si>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</si>
  <si>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</si>
  <si>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</si>
  <si>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</si>
  <si>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</si>
  <si>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</si>
  <si>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</si>
  <si>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</si>
  <si>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</si>
  <si>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</si>
  <si>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</si>
  <si>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</si>
  <si>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</si>
  <si>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</si>
  <si>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</si>
  <si>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</si>
  <si>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</si>
  <si>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</si>
  <si>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</si>
  <si>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</si>
  <si>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</si>
  <si>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</si>
  <si>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</si>
  <si>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</si>
  <si>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</si>
  <si>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</si>
  <si>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</si>
  <si>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</si>
  <si>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</si>
  <si>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</si>
  <si>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</si>
  <si>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</si>
  <si>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</si>
  <si>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</si>
  <si>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</si>
  <si>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</si>
  <si>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</si>
  <si>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</si>
  <si>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</si>
  <si>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</si>
  <si>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</si>
  <si>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</si>
  <si>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</si>
  <si>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</si>
  <si>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</si>
  <si>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</si>
  <si>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</si>
  <si>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</si>
  <si>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</si>
  <si>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</si>
  <si>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</si>
  <si>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</si>
  <si>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</si>
  <si>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</si>
  <si>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</si>
  <si>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</si>
  <si>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</si>
  <si>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</si>
  <si>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</si>
  <si>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</si>
  <si>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</si>
  <si>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</si>
  <si>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</si>
  <si>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</si>
  <si>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</si>
  <si>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</si>
  <si>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</si>
  <si>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</si>
  <si>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</si>
  <si>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</si>
  <si>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</si>
  <si>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</si>
  <si>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</si>
  <si>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</si>
  <si>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</si>
  <si>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</si>
  <si>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</si>
  <si>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</si>
  <si>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</si>
  <si>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</si>
  <si>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</si>
  <si>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</si>
  <si>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</si>
  <si>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</si>
  <si>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</si>
  <si>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</si>
  <si>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</si>
  <si>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</si>
  <si>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</si>
  <si>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</si>
  <si>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</si>
  <si>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</si>
  <si>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</si>
  <si>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</si>
  <si>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</si>
  <si>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</si>
  <si>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</si>
  <si>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</si>
  <si>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</si>
  <si>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</si>
  <si>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</si>
  <si>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</si>
  <si>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</si>
  <si>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</si>
  <si>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</si>
  <si>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</si>
  <si>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</si>
  <si>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</si>
  <si>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</si>
  <si>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</si>
  <si>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</si>
  <si>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</si>
  <si>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</si>
  <si>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</si>
  <si>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</si>
  <si>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</si>
  <si>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</si>
  <si>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</si>
  <si>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</si>
  <si>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</si>
  <si>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</si>
  <si>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</si>
  <si>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</si>
  <si>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</si>
  <si>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</si>
  <si>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</si>
  <si>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</si>
  <si>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</si>
  <si>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</si>
  <si>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</si>
  <si>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</si>
  <si>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</si>
  <si>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</si>
  <si>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</si>
  <si>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</si>
  <si>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</si>
  <si>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</si>
  <si>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</si>
  <si>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</si>
  <si>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</si>
  <si>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</si>
  <si>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</si>
  <si>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</si>
  <si>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</si>
  <si>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</si>
  <si>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</si>
  <si>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</si>
  <si>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</si>
  <si>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</si>
  <si>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</si>
  <si>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</si>
  <si>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</si>
  <si>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</si>
  <si>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</si>
  <si>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</si>
  <si>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</si>
  <si>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</si>
  <si>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</si>
  <si>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</si>
  <si>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</si>
  <si>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</si>
  <si>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</si>
  <si>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</si>
  <si>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</si>
  <si>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</si>
  <si>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</si>
  <si>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</si>
  <si>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</si>
  <si>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</si>
  <si>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</si>
  <si>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</si>
  <si>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</si>
  <si>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</si>
  <si>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</si>
  <si>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</si>
  <si>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</si>
  <si>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</si>
  <si>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</si>
  <si>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</si>
  <si>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</si>
  <si>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</si>
  <si>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</si>
  <si>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</si>
  <si>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</si>
  <si>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</si>
  <si>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</si>
  <si>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</si>
  <si>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</si>
  <si>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</si>
  <si>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</si>
  <si>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</si>
  <si>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</si>
  <si>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</si>
  <si>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</si>
  <si>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</si>
  <si>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</si>
  <si>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</si>
  <si>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</si>
  <si>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</si>
  <si>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</si>
  <si>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</si>
  <si>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</si>
  <si>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</si>
  <si>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</si>
  <si>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</si>
  <si>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</si>
  <si>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</si>
  <si>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</si>
  <si>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</si>
  <si>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</si>
  <si>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</si>
  <si>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</si>
  <si>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</si>
  <si>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</si>
  <si>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</si>
  <si>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</si>
  <si>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</si>
  <si>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</si>
  <si>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</si>
  <si>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</si>
  <si>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</si>
  <si>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</si>
  <si>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</si>
  <si>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</si>
  <si>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</si>
  <si>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</si>
  <si>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</si>
  <si>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</si>
  <si>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</si>
  <si>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</si>
  <si>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</si>
  <si>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</si>
  <si>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</si>
  <si>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</si>
  <si>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</si>
  <si>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</si>
  <si>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</si>
  <si>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</si>
  <si>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</si>
  <si>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</si>
  <si>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</si>
  <si>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</si>
  <si>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</si>
  <si>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</si>
  <si>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</si>
  <si>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</si>
  <si>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</si>
  <si>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</si>
  <si>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</si>
  <si>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</si>
  <si>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</si>
  <si>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</si>
  <si>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</si>
  <si>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</si>
  <si>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</si>
  <si>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</si>
  <si>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</si>
  <si>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</si>
  <si>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</si>
  <si>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</si>
  <si>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</si>
  <si>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</si>
  <si>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</si>
  <si>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</si>
  <si>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</si>
  <si>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</si>
  <si>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</si>
  <si>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</si>
  <si>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</si>
  <si>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</si>
  <si>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</si>
  <si>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</si>
  <si>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</si>
  <si>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</si>
  <si>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</si>
  <si>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</si>
  <si>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</si>
  <si>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</si>
  <si>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</si>
  <si>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</si>
  <si>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</si>
  <si>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</si>
  <si>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</si>
  <si>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</si>
  <si>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</si>
  <si>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</si>
  <si>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</si>
  <si>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</si>
  <si>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</si>
  <si>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</si>
  <si>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</si>
  <si>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</si>
  <si>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</si>
  <si>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</si>
  <si>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</si>
  <si>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</si>
  <si>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</si>
  <si>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</si>
  <si>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</si>
  <si>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</si>
  <si>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</si>
  <si>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</si>
  <si>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</si>
  <si>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</si>
  <si>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</si>
  <si>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</si>
  <si>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</si>
  <si>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</si>
  <si>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</si>
  <si>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</si>
  <si>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</si>
  <si>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</si>
  <si>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</si>
  <si>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</si>
  <si>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</si>
  <si>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</si>
  <si>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</si>
  <si>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</si>
  <si>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</si>
  <si>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</si>
  <si>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</si>
  <si>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</si>
  <si>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</si>
  <si>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</si>
  <si>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</si>
  <si>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</si>
  <si>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</si>
  <si>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</si>
  <si>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</si>
  <si>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</si>
  <si>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</si>
  <si>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</si>
  <si>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</si>
  <si>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</si>
  <si>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</si>
  <si>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</si>
  <si>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</si>
  <si>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</si>
  <si>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</si>
  <si>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</si>
  <si>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</si>
  <si>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</si>
  <si>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</si>
  <si>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</si>
  <si>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</si>
  <si>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</si>
  <si>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</si>
  <si>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</si>
  <si>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</si>
  <si>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</si>
  <si>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</si>
  <si>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</si>
  <si>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</si>
  <si>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</si>
  <si>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</si>
  <si>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</si>
  <si>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</si>
  <si>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</si>
  <si>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</si>
  <si>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</si>
  <si>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</si>
  <si>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</si>
  <si>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</si>
  <si>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</si>
  <si>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</si>
  <si>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</si>
  <si>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</si>
  <si>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</si>
  <si>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</si>
  <si>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</si>
  <si>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</si>
  <si>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</si>
  <si>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</si>
  <si>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</si>
  <si>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</si>
  <si>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</si>
  <si>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</si>
  <si>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</si>
  <si>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</si>
  <si>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</si>
  <si>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</si>
  <si>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</si>
  <si>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</si>
  <si>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</si>
  <si>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</si>
  <si>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</si>
  <si>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</si>
  <si>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</si>
  <si>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</si>
  <si>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</si>
  <si>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</si>
  <si>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</si>
  <si>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</si>
  <si>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</si>
  <si>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</si>
  <si>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</si>
  <si>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</si>
  <si>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</si>
  <si>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</si>
  <si>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</si>
  <si>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</si>
  <si>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</si>
  <si>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</si>
  <si>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</si>
  <si>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</si>
  <si>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</si>
  <si>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</si>
  <si>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</si>
  <si>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</si>
  <si>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</si>
  <si>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</si>
  <si>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</si>
  <si>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</si>
  <si>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</si>
  <si>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</si>
  <si>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</si>
  <si>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</si>
  <si>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</si>
  <si>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</si>
  <si>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</si>
  <si>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</si>
  <si>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</si>
  <si>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</si>
  <si>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</si>
  <si>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</si>
  <si>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</si>
  <si>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</si>
  <si>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</si>
  <si>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</si>
  <si>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</si>
  <si>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</si>
  <si>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</si>
  <si>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</si>
  <si>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</si>
  <si>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</si>
  <si>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</si>
  <si>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</si>
  <si>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</si>
  <si>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</si>
  <si>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</si>
  <si>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</si>
  <si>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</si>
  <si>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</si>
  <si>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</si>
  <si>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</si>
  <si>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</si>
  <si>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</si>
  <si>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</si>
  <si>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</si>
  <si>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</si>
  <si>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</si>
  <si>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</si>
  <si>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</si>
  <si>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</si>
  <si>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</si>
  <si>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</si>
  <si>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</si>
  <si>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</si>
  <si>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</si>
  <si>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</si>
  <si>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</si>
  <si>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</si>
  <si>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</si>
  <si>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</si>
  <si>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</si>
  <si>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</si>
  <si>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</si>
  <si>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</si>
  <si>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</si>
  <si>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</si>
  <si>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</si>
  <si>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</si>
  <si>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</si>
  <si>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</si>
  <si>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</si>
  <si>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</si>
  <si>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</si>
  <si>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</si>
  <si>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</si>
  <si>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</si>
  <si>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</si>
  <si>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</si>
  <si>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</si>
  <si>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</si>
  <si>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</si>
  <si>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</si>
  <si>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</si>
  <si>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</si>
  <si>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</si>
  <si>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</si>
  <si>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</si>
  <si>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</si>
  <si>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</si>
  <si>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</si>
  <si>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</si>
  <si>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</si>
  <si>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</si>
  <si>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</si>
  <si>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</si>
  <si>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</si>
  <si>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</si>
  <si>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</si>
  <si>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</si>
  <si>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</si>
  <si>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</si>
  <si>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</si>
  <si>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</si>
  <si>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</si>
  <si>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</si>
  <si>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</si>
  <si>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</si>
  <si>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</si>
  <si>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</si>
  <si>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</si>
  <si>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</si>
  <si>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</si>
  <si>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</si>
  <si>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</si>
  <si>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</si>
  <si>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</si>
  <si>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</si>
  <si>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</si>
  <si>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</si>
  <si>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</si>
  <si>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</si>
  <si>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</si>
  <si>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</si>
  <si>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</si>
  <si>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</si>
  <si>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</si>
  <si>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</si>
  <si>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</si>
  <si>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</si>
  <si>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</si>
  <si>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</si>
  <si>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</si>
  <si>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</si>
  <si>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</si>
  <si>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</si>
  <si>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</si>
  <si>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</si>
  <si>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</si>
  <si>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</si>
  <si>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</si>
  <si>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</si>
  <si>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</si>
  <si>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</si>
  <si>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</si>
  <si>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</si>
  <si>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</si>
  <si>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</si>
  <si>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</si>
  <si>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</si>
  <si>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</si>
  <si>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</si>
  <si>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</si>
  <si>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</si>
  <si>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</si>
  <si>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</si>
  <si>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</si>
  <si>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</si>
  <si>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</si>
  <si>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</si>
  <si>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</si>
  <si>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</si>
  <si>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</si>
  <si>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</si>
  <si>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</si>
  <si>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</si>
  <si>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</si>
  <si>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</si>
  <si>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</si>
  <si>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</si>
  <si>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</si>
  <si>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</si>
  <si>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</si>
  <si>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</si>
  <si>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</si>
  <si>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</si>
  <si>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</si>
  <si>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</si>
  <si>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</si>
  <si>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</si>
  <si>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</si>
  <si>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</si>
  <si>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</si>
  <si>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</si>
  <si>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</si>
  <si>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</si>
  <si>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</si>
  <si>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</si>
  <si>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</si>
  <si>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</si>
  <si>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</si>
  <si>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</si>
  <si>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</si>
  <si>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</si>
  <si>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</si>
  <si>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</si>
  <si>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</si>
  <si>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</si>
  <si>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</si>
  <si>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</si>
  <si>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</si>
  <si>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</si>
  <si>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</si>
  <si>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</si>
  <si>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</si>
  <si>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</si>
  <si>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</si>
  <si>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</si>
  <si>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</si>
  <si>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</si>
  <si>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</si>
  <si>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</si>
  <si>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</si>
  <si>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</si>
  <si>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</si>
  <si>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</si>
  <si>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</si>
  <si>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</si>
  <si>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</si>
  <si>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</si>
  <si>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</si>
  <si>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</si>
  <si>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</si>
  <si>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</si>
  <si>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</si>
  <si>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</si>
  <si>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</si>
  <si>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</si>
  <si>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</si>
  <si>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</si>
  <si>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</si>
  <si>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</si>
  <si>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</si>
  <si>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</si>
  <si>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</si>
  <si>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</si>
  <si>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</si>
  <si>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</si>
  <si>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</si>
  <si>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</si>
  <si>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</si>
  <si>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</si>
  <si>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</si>
  <si>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</si>
  <si>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</si>
  <si>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</si>
  <si>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</si>
  <si>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</si>
  <si>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</si>
  <si>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</si>
  <si>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</si>
  <si>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</si>
  <si>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</si>
  <si>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</si>
  <si>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</si>
  <si>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</si>
  <si>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</si>
  <si>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</si>
  <si>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</si>
  <si>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</si>
  <si>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</si>
  <si>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</si>
  <si>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</si>
  <si>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</si>
  <si>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</si>
  <si>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</si>
  <si>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</si>
  <si>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</si>
  <si>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</si>
  <si>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</si>
  <si>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</si>
  <si>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</si>
  <si>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</si>
  <si>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</si>
  <si>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</si>
  <si>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</si>
  <si>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</si>
  <si>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</si>
  <si>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</si>
  <si>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</si>
  <si>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</si>
  <si>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</si>
  <si>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</si>
  <si>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</si>
  <si>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</si>
  <si>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</si>
  <si>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</si>
  <si>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</si>
  <si>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</si>
  <si>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</si>
  <si>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</si>
  <si>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</si>
  <si>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</si>
  <si>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</si>
  <si>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</si>
  <si>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</si>
  <si>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</si>
  <si>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</si>
  <si>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</si>
  <si>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</si>
  <si>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</si>
  <si>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</si>
  <si>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</si>
  <si>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</si>
  <si>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</si>
  <si>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</si>
  <si>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</si>
  <si>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</si>
  <si>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</si>
  <si>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</si>
  <si>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</si>
  <si>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</si>
  <si>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</si>
  <si>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</si>
  <si>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</si>
  <si>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</si>
  <si>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</si>
  <si>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</si>
  <si>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</si>
  <si>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</si>
  <si>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</si>
  <si>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</si>
  <si>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</si>
  <si>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</si>
  <si>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</si>
  <si>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</si>
  <si>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</si>
  <si>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</si>
  <si>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</si>
  <si>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</si>
  <si>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</si>
  <si>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</si>
  <si>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</si>
  <si>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</si>
  <si>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</si>
  <si>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</si>
  <si>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</si>
  <si>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</si>
  <si>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</si>
  <si>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</si>
  <si>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</si>
  <si>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</si>
  <si>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</si>
  <si>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</si>
  <si>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</si>
  <si>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</si>
  <si>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</si>
  <si>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</si>
  <si>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</si>
  <si>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</si>
  <si>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</si>
  <si>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</si>
  <si>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</si>
  <si>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</si>
  <si>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</si>
  <si>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</si>
  <si>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</si>
  <si>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</si>
  <si>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</si>
  <si>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</si>
  <si>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</si>
  <si>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</si>
  <si>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</si>
  <si>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</si>
  <si>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</si>
  <si>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</si>
  <si>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</si>
  <si>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</si>
  <si>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</si>
  <si>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</si>
  <si>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</si>
  <si>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</si>
  <si>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</si>
  <si>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</si>
  <si>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</si>
  <si>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</si>
  <si>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</si>
  <si>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</si>
  <si>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</si>
  <si>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</si>
  <si>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</si>
  <si>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</si>
  <si>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</si>
  <si>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</si>
  <si>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</si>
  <si>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</si>
  <si>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</si>
  <si>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</si>
  <si>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</si>
  <si>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</si>
  <si>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</si>
  <si>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</si>
  <si>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</si>
  <si>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</si>
  <si>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</si>
  <si>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</si>
  <si>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</si>
  <si>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</si>
  <si>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</si>
  <si>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</si>
  <si>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</si>
  <si>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</si>
  <si>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</si>
  <si>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</si>
  <si>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</si>
  <si>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</si>
  <si>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</si>
  <si>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</si>
  <si>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</si>
  <si>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</si>
  <si>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</si>
  <si>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</si>
  <si>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</si>
  <si>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</si>
  <si>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</si>
  <si>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</si>
  <si>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</si>
  <si>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</si>
  <si>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</si>
  <si>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</si>
  <si>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</si>
  <si>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</si>
  <si>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</si>
  <si>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</si>
  <si>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</si>
  <si>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</si>
  <si>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</si>
  <si>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</si>
  <si>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</si>
  <si>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</si>
  <si>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</si>
  <si>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</si>
  <si>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</si>
  <si>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</si>
  <si>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</si>
  <si>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</si>
  <si>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</si>
  <si>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</si>
  <si>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</si>
  <si>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</si>
  <si>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</si>
  <si>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</si>
  <si>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</si>
  <si>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</si>
  <si>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</si>
  <si>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</si>
  <si>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</si>
  <si>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</si>
  <si>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</si>
  <si>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</si>
  <si>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</si>
  <si>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</si>
  <si>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</si>
  <si>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</si>
  <si>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</si>
  <si>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</si>
  <si>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</si>
  <si>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</si>
  <si>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</si>
  <si>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</si>
  <si>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</si>
  <si>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</si>
  <si>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</si>
  <si>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</si>
  <si>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</si>
  <si>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</si>
  <si>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</si>
  <si>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</si>
  <si>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</si>
  <si>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</si>
  <si>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</si>
  <si>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</si>
  <si>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</si>
  <si>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</si>
  <si>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</si>
  <si>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</si>
  <si>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</si>
  <si>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</si>
  <si>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</si>
  <si>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</si>
  <si>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</si>
  <si>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</si>
  <si>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</si>
  <si>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</si>
  <si>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</si>
  <si>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</si>
  <si>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</si>
  <si>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</si>
  <si>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</si>
  <si>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</si>
  <si>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</si>
  <si>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</si>
  <si>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</si>
  <si>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</si>
  <si>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</si>
  <si>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</si>
  <si>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</si>
  <si>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</si>
  <si>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</si>
  <si>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</si>
  <si>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</si>
  <si>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</si>
  <si>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</si>
  <si>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</si>
  <si>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</si>
  <si>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</si>
  <si>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</si>
  <si>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</si>
  <si>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</si>
  <si>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</si>
  <si>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</si>
  <si>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</si>
  <si>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</si>
  <si>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</si>
  <si>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</si>
  <si>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</si>
  <si>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</si>
  <si>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</si>
  <si>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</si>
  <si>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</si>
  <si>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</si>
  <si>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</si>
  <si>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</si>
  <si>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</si>
  <si>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</si>
  <si>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</si>
  <si>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</si>
  <si>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</si>
  <si>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</si>
  <si>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</si>
  <si>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</si>
  <si>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</si>
  <si>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</si>
  <si>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</si>
  <si>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</si>
  <si>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</si>
  <si>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</si>
  <si>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</si>
  <si>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</si>
  <si>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</si>
  <si>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</si>
  <si>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</si>
  <si>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</si>
  <si>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</si>
  <si>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</si>
  <si>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</si>
  <si>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</si>
  <si>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</si>
  <si>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</si>
  <si>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</si>
  <si>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</si>
  <si>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</si>
  <si>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</si>
  <si>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</si>
  <si>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</si>
  <si>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</si>
  <si>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</si>
  <si>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</si>
  <si>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</si>
  <si>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</si>
  <si>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</si>
  <si>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</si>
  <si>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</si>
  <si>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</si>
  <si>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</si>
  <si>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</si>
  <si>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</si>
  <si>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</si>
  <si>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</si>
  <si>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</si>
  <si>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</si>
  <si>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</si>
  <si>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</si>
  <si>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</si>
  <si>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</si>
  <si>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</si>
  <si>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</si>
  <si>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</si>
  <si>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</si>
  <si>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</si>
  <si>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</si>
  <si>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</si>
  <si>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</si>
  <si>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</si>
  <si>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</si>
  <si>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</si>
  <si>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</si>
  <si>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</si>
  <si>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</si>
  <si>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</si>
  <si>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</si>
  <si>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</si>
  <si>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</si>
  <si>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</si>
  <si>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</si>
  <si>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</si>
  <si>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</si>
  <si>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</si>
  <si>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</si>
  <si>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</si>
  <si>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</si>
  <si>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</si>
  <si>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</si>
  <si>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</si>
  <si>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</si>
  <si>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</si>
  <si>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</si>
  <si>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</si>
  <si>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</si>
  <si>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</si>
  <si>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</si>
  <si>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</si>
  <si>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</si>
  <si>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</si>
  <si>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</si>
  <si>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</si>
  <si>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</si>
  <si>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</si>
  <si>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</si>
  <si>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</si>
  <si>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</si>
  <si>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</si>
  <si>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</si>
  <si>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</si>
  <si>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</si>
  <si>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</si>
  <si>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</si>
  <si>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</si>
  <si>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</si>
  <si>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</si>
  <si>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</si>
  <si>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</si>
  <si>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</si>
  <si>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</si>
  <si>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</si>
  <si>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</si>
  <si>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</si>
  <si>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</si>
  <si>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</si>
  <si>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</si>
  <si>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</si>
  <si>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</si>
  <si>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</si>
  <si>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</si>
  <si>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</si>
  <si>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</si>
  <si>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</si>
  <si>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</si>
  <si>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</si>
  <si>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</si>
  <si>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</si>
  <si>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</si>
  <si>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</si>
  <si>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</si>
  <si>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</si>
  <si>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</si>
  <si>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</si>
  <si>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</si>
  <si>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</si>
  <si>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</si>
  <si>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</si>
  <si>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</si>
  <si>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</si>
  <si>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</si>
  <si>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</si>
  <si>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</si>
  <si>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</si>
  <si>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</si>
  <si>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</si>
  <si>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</si>
  <si>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</si>
  <si>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</si>
  <si>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</si>
  <si>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</si>
  <si>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</si>
  <si>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</si>
  <si>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</si>
  <si>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</si>
  <si>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</si>
  <si>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</si>
  <si>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</si>
  <si>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</si>
  <si>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</si>
  <si>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</si>
  <si>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</si>
  <si>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</si>
  <si>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</si>
  <si>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</si>
  <si>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</si>
  <si>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</si>
  <si>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</si>
  <si>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</si>
  <si>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</si>
  <si>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</si>
  <si>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</si>
  <si>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</si>
  <si>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</si>
  <si>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</si>
  <si>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</si>
  <si>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</si>
  <si>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</si>
  <si>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</si>
  <si>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</si>
  <si>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</si>
  <si>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</si>
  <si>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</si>
  <si>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</si>
  <si>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</si>
  <si>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</si>
  <si>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</si>
  <si>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</si>
  <si>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</si>
  <si>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</si>
  <si>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</si>
  <si>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</si>
  <si>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</si>
  <si>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</si>
  <si>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</si>
  <si>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</si>
  <si>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</si>
  <si>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</si>
  <si>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</si>
  <si>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</si>
  <si>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</si>
  <si>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</si>
  <si>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</si>
  <si>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</si>
  <si>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</si>
  <si>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</si>
  <si>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</si>
  <si>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</si>
  <si>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</si>
  <si>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</si>
  <si>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</si>
  <si>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</si>
  <si>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</si>
  <si>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</si>
  <si>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</si>
  <si>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</si>
  <si>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</si>
  <si>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</si>
  <si>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</si>
  <si>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</si>
  <si>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</si>
  <si>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</si>
  <si>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</si>
  <si>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</si>
  <si>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</si>
  <si>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</si>
  <si>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</si>
  <si>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</si>
  <si>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</si>
  <si>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</si>
  <si>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</si>
  <si>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</si>
  <si>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</si>
  <si>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</si>
  <si>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</si>
  <si>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</si>
  <si>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</si>
  <si>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</si>
  <si>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</si>
  <si>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</si>
  <si>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</si>
  <si>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</si>
  <si>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</si>
  <si>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</si>
  <si>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</si>
  <si>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</si>
  <si>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</si>
  <si>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</si>
  <si>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</si>
  <si>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</si>
  <si>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</si>
  <si>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</si>
  <si>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</si>
  <si>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</si>
  <si>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</si>
  <si>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</si>
  <si>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</si>
  <si>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</si>
  <si>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</si>
  <si>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</si>
  <si>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</si>
  <si>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</si>
  <si>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</si>
  <si>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</si>
  <si>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</si>
  <si>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</si>
  <si>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</si>
  <si>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</si>
  <si>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</si>
  <si>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</si>
  <si>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</si>
  <si>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</si>
  <si>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</si>
  <si>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</si>
  <si>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</si>
  <si>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</si>
  <si>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</si>
  <si>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</si>
  <si>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</si>
  <si>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</si>
  <si>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</si>
  <si>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</si>
  <si>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</si>
  <si>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</si>
  <si>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</si>
  <si>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</si>
  <si>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</si>
  <si>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</si>
  <si>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</si>
  <si>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</si>
  <si>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</si>
  <si>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</si>
  <si>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</si>
  <si>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</si>
  <si>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</si>
  <si>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</si>
  <si>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</si>
  <si>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</si>
  <si>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</si>
  <si>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</si>
  <si>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</si>
  <si>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</si>
  <si>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</si>
  <si>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</si>
  <si>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</si>
  <si>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</si>
  <si>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</si>
  <si>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</si>
  <si>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</si>
  <si>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</si>
  <si>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</si>
  <si>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</si>
  <si>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</si>
  <si>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</si>
  <si>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</si>
  <si>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</si>
  <si>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</si>
  <si>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</si>
  <si>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</si>
  <si>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</si>
  <si>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</si>
  <si>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</si>
  <si>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</si>
  <si>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</si>
  <si>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</si>
  <si>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</si>
  <si>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</si>
  <si>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</si>
  <si>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</si>
  <si>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</si>
  <si>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</si>
  <si>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</si>
  <si>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</si>
  <si>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</si>
  <si>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</si>
  <si>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</si>
  <si>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</si>
  <si>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</si>
  <si>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</si>
  <si>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</si>
  <si>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</si>
  <si>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</si>
  <si>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</si>
  <si>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</si>
  <si>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</si>
  <si>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</si>
  <si>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</si>
  <si>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</si>
  <si>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</si>
  <si>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</si>
  <si>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</si>
  <si>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</si>
  <si>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</si>
  <si>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</si>
  <si>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</si>
  <si>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</si>
  <si>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</si>
  <si>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</si>
  <si>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</si>
  <si>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</si>
  <si>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</si>
  <si>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</si>
  <si>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</si>
  <si>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</si>
  <si>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</si>
  <si>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</si>
  <si>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</si>
  <si>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</si>
  <si>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</si>
  <si>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</si>
  <si>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</si>
  <si>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</si>
  <si>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</si>
  <si>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</si>
  <si>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</si>
  <si>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</si>
  <si>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</si>
  <si>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</si>
  <si>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</si>
  <si>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</si>
  <si>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</si>
  <si>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</si>
  <si>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</si>
  <si>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</si>
  <si>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</si>
  <si>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</si>
  <si>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</si>
  <si>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</si>
  <si>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</si>
  <si>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</si>
  <si>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</si>
  <si>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</si>
  <si>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</si>
  <si>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</si>
  <si>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</si>
  <si>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</si>
  <si>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</si>
  <si>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</si>
  <si>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</si>
  <si>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</si>
  <si>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</si>
  <si>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</si>
  <si>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</si>
  <si>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</si>
  <si>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</si>
  <si>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</si>
  <si>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</si>
  <si>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</si>
  <si>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</si>
  <si>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</si>
  <si>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</si>
  <si>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</si>
  <si>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</si>
  <si>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</si>
  <si>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</si>
  <si>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</si>
  <si>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</si>
  <si>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</si>
  <si>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</si>
  <si>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</si>
  <si>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</si>
  <si>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</si>
  <si>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</si>
  <si>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</si>
  <si>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</si>
  <si>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</si>
  <si>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</si>
  <si>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</si>
  <si>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</si>
  <si>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</si>
  <si>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</si>
  <si>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</si>
  <si>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</si>
  <si>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</si>
  <si>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</si>
  <si>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</si>
  <si>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</si>
  <si>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</si>
  <si>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</si>
  <si>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</si>
  <si>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</si>
  <si>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</si>
  <si>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</si>
  <si>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</si>
  <si>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</si>
  <si>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</si>
  <si>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</si>
  <si>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</si>
  <si>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</si>
  <si>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</si>
  <si>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</si>
  <si>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</si>
  <si>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</si>
  <si>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</si>
  <si>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</si>
  <si>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</si>
  <si>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</si>
  <si>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</si>
  <si>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</si>
  <si>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</si>
  <si>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</si>
  <si>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</si>
  <si>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</si>
  <si>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</si>
  <si>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</si>
  <si>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</si>
  <si>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</si>
  <si>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</si>
  <si>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</si>
  <si>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</si>
  <si>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</si>
  <si>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</si>
  <si>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</si>
  <si>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</si>
  <si>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</si>
  <si>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</si>
  <si>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</si>
  <si>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</si>
  <si>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</si>
  <si>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</si>
  <si>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</si>
  <si>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</si>
  <si>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</si>
  <si>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</si>
  <si>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</si>
  <si>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</si>
  <si>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</si>
  <si>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</si>
  <si>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</si>
  <si>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</si>
  <si>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</si>
  <si>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</si>
  <si>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</si>
  <si>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</si>
  <si>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</si>
  <si>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</si>
  <si>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</si>
  <si>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</si>
  <si>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</si>
  <si>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</si>
  <si>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</si>
  <si>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</si>
  <si>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</si>
  <si>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</si>
  <si>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</si>
  <si>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</si>
  <si>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</si>
  <si>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</si>
  <si>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</si>
  <si>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</si>
  <si>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</si>
  <si>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</si>
  <si>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</si>
  <si>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</si>
  <si>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</si>
  <si>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</si>
  <si>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</si>
  <si>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</si>
  <si>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</si>
  <si>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</si>
  <si>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</si>
  <si>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</si>
  <si>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</si>
  <si>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</si>
  <si>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</si>
  <si>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</si>
  <si>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</si>
  <si>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</si>
  <si>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</si>
  <si>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</si>
  <si>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</si>
  <si>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</si>
  <si>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</si>
  <si>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</si>
  <si>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</si>
  <si>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</si>
  <si>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</si>
  <si>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</si>
  <si>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</si>
  <si>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</si>
  <si>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</si>
  <si>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</si>
  <si>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</si>
  <si>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</si>
  <si>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</si>
  <si>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</si>
  <si>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</si>
  <si>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</si>
  <si>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</si>
  <si>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</si>
  <si>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</si>
  <si>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</si>
  <si>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</si>
  <si>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</si>
  <si>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</si>
  <si>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</si>
  <si>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</si>
  <si>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</si>
  <si>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</si>
  <si>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</si>
  <si>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</si>
  <si>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</si>
  <si>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</si>
  <si>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</si>
  <si>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</si>
  <si>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</si>
  <si>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</si>
  <si>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</si>
  <si>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</si>
  <si>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</si>
  <si>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</si>
  <si>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</si>
  <si>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</si>
  <si>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</si>
  <si>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</si>
  <si>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</si>
  <si>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</si>
  <si>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</si>
  <si>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</si>
  <si>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</si>
  <si>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</si>
  <si>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</si>
  <si>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</si>
  <si>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</si>
  <si>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</si>
  <si>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</si>
  <si>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</si>
  <si>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</si>
  <si>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</si>
  <si>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</si>
  <si>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</si>
  <si>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</si>
  <si>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</si>
  <si>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</si>
  <si>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</si>
  <si>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</si>
  <si>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</si>
  <si>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</si>
  <si>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</si>
  <si>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</si>
  <si>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</si>
  <si>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</si>
  <si>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</si>
  <si>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</si>
  <si>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</si>
  <si>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</si>
  <si>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</si>
  <si>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</si>
  <si>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</si>
  <si>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</si>
  <si>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</si>
  <si>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</si>
  <si>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</si>
  <si>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</si>
  <si>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</si>
  <si>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</si>
  <si>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</si>
  <si>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</si>
  <si>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</si>
  <si>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</si>
  <si>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</si>
  <si>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</si>
  <si>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</si>
  <si>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</si>
  <si>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</si>
  <si>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</si>
  <si>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</si>
  <si>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</si>
  <si>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</si>
  <si>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</si>
  <si>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</si>
  <si>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</si>
  <si>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</si>
  <si>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</si>
  <si>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</si>
  <si>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</si>
  <si>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</si>
  <si>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</si>
  <si>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</si>
  <si>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</si>
  <si>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</si>
  <si>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</si>
  <si>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</si>
  <si>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</si>
  <si>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</si>
  <si>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</si>
  <si>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</si>
  <si>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</si>
  <si>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</si>
  <si>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</si>
  <si>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</si>
  <si>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</si>
  <si>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</si>
  <si>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</si>
  <si>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</si>
  <si>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</si>
  <si>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</si>
  <si>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</si>
  <si>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</si>
  <si>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</si>
  <si>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</si>
  <si>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</si>
  <si>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</si>
  <si>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</si>
  <si>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</si>
  <si>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</si>
  <si>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</si>
  <si>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</si>
  <si>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</si>
  <si>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</si>
  <si>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</si>
  <si>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</si>
  <si>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</si>
  <si>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</si>
  <si>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</si>
  <si>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</si>
  <si>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</si>
  <si>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</si>
  <si>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</si>
  <si>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</si>
  <si>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</si>
  <si>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</si>
  <si>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</si>
  <si>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</si>
  <si>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</si>
  <si>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</si>
  <si>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</si>
  <si>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</si>
  <si>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</si>
  <si>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</si>
  <si>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</si>
  <si>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</si>
  <si>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</si>
  <si>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</si>
  <si>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</si>
  <si>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</si>
  <si>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</si>
  <si>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</si>
  <si>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</si>
  <si>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</si>
  <si>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</si>
  <si>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</si>
  <si>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</si>
  <si>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</si>
  <si>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</si>
  <si>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</si>
  <si>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</si>
  <si>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</si>
  <si>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</si>
  <si>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</si>
  <si>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</si>
  <si>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</si>
  <si>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</si>
  <si>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</si>
  <si>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</si>
  <si>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</si>
  <si>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</si>
  <si>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</si>
  <si>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</si>
  <si>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</si>
  <si>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</si>
  <si>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</si>
  <si>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</si>
  <si>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</si>
  <si>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</si>
  <si>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</si>
  <si>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</si>
  <si>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</si>
  <si>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</si>
  <si>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</si>
  <si>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</si>
  <si>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</si>
  <si>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</si>
  <si>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</si>
  <si>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</si>
  <si>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</si>
  <si>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</si>
  <si>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</si>
  <si>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</si>
  <si>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</si>
  <si>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</si>
  <si>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</si>
  <si>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</si>
  <si>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</si>
  <si>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</si>
  <si>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</si>
  <si>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</si>
  <si>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</si>
  <si>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</si>
  <si>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</si>
  <si>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</si>
  <si>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</si>
  <si>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</si>
  <si>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</si>
  <si>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</si>
  <si>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</si>
  <si>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</si>
  <si>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</si>
  <si>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</si>
  <si>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</si>
  <si>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</si>
  <si>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</si>
  <si>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</si>
  <si>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</si>
  <si>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</si>
  <si>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</si>
  <si>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</si>
  <si>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</si>
  <si>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</si>
  <si>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</si>
  <si>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</si>
  <si>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</si>
  <si>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</si>
  <si>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</si>
  <si>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</si>
  <si>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</si>
  <si>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</si>
  <si>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</si>
  <si>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</si>
  <si>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</si>
  <si>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</si>
  <si>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</si>
  <si>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</si>
  <si>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</si>
  <si>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</si>
  <si>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</si>
  <si>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</si>
  <si>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</si>
  <si>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</si>
  <si>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</si>
  <si>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</si>
  <si>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</si>
  <si>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</si>
  <si>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</si>
  <si>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</si>
  <si>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</si>
  <si>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</si>
  <si>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</si>
  <si>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</si>
  <si>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</si>
  <si>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</si>
  <si>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</si>
  <si>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</si>
  <si>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</si>
  <si>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</si>
  <si>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</si>
  <si>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</si>
  <si>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</si>
  <si>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</si>
  <si>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</si>
  <si>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</si>
  <si>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</si>
  <si>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</si>
  <si>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</si>
  <si>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</si>
  <si>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</si>
  <si>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</si>
  <si>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</si>
  <si>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</si>
  <si>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</si>
  <si>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</si>
  <si>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</si>
  <si>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</si>
  <si>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</si>
  <si>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</si>
  <si>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</si>
  <si>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</si>
  <si>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</si>
  <si>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</si>
  <si>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</si>
  <si>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</si>
  <si>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</si>
  <si>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</si>
  <si>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</si>
  <si>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</si>
  <si>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</si>
  <si>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</si>
  <si>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</si>
  <si>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</si>
  <si>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</si>
  <si>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</si>
  <si>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</si>
  <si>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</si>
  <si>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</si>
  <si>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</si>
  <si>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</si>
  <si>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</si>
  <si>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</si>
  <si>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</si>
  <si>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</si>
  <si>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</si>
  <si>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</si>
  <si>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</si>
  <si>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</si>
  <si>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</si>
  <si>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</si>
  <si>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</si>
  <si>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</si>
  <si>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</si>
  <si>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</si>
  <si>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</si>
  <si>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</si>
  <si>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</si>
  <si>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</si>
  <si>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</si>
  <si>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</si>
  <si>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</si>
  <si>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</si>
  <si>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</si>
  <si>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</si>
  <si>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</si>
  <si>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</si>
  <si>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</si>
  <si>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</si>
  <si>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</si>
  <si>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</si>
  <si>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</si>
  <si>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</si>
  <si>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</si>
  <si>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</si>
  <si>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</si>
  <si>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</si>
  <si>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</si>
  <si>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</si>
  <si>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</si>
  <si>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</si>
  <si>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</si>
  <si>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</si>
  <si>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</si>
  <si>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</si>
  <si>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</si>
  <si>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</si>
  <si>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</si>
  <si>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</si>
  <si>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</si>
  <si>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</si>
  <si>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</si>
  <si>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</si>
  <si>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</si>
  <si>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</si>
  <si>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</si>
  <si>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</si>
  <si>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</si>
  <si>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</si>
  <si>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</si>
  <si>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</si>
  <si>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</si>
  <si>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</si>
  <si>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</si>
  <si>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</si>
  <si>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</si>
  <si>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</si>
  <si>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</si>
  <si>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</si>
  <si>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</si>
  <si>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</si>
  <si>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</si>
  <si>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</si>
  <si>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</si>
  <si>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</si>
  <si>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</si>
  <si>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</si>
  <si>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</si>
  <si>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</si>
  <si>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</si>
  <si>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</si>
  <si>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</si>
  <si>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</si>
  <si>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</si>
  <si>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</si>
  <si>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</si>
  <si>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</si>
  <si>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</si>
  <si>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</si>
  <si>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</si>
  <si>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</si>
  <si>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</si>
  <si>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</si>
  <si>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</si>
  <si>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</si>
  <si>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</si>
  <si>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</si>
  <si>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</si>
  <si>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</si>
  <si>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</si>
  <si>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</si>
  <si>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</si>
  <si>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</si>
  <si>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</si>
  <si>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</si>
  <si>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</si>
  <si>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</si>
  <si>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</si>
  <si>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</si>
  <si>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</si>
  <si>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</si>
  <si>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</si>
  <si>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</si>
  <si>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</si>
  <si>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</si>
  <si>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</si>
  <si>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</si>
  <si>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</si>
  <si>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</si>
  <si>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</si>
  <si>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</si>
  <si>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</si>
  <si>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</si>
  <si>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</si>
  <si>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</si>
  <si>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</si>
  <si>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</si>
  <si>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</si>
  <si>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</si>
  <si>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</si>
  <si>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</si>
  <si>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</si>
  <si>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</si>
  <si>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</si>
  <si>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</si>
  <si>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</si>
  <si>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</si>
  <si>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</si>
  <si>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</si>
  <si>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</si>
  <si>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</si>
  <si>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</si>
  <si>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</si>
  <si>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</si>
  <si>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</si>
  <si>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</si>
  <si>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</si>
  <si>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</si>
  <si>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</si>
  <si>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</si>
  <si>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</si>
  <si>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</si>
  <si>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</si>
  <si>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</si>
  <si>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</si>
  <si>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</si>
  <si>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</si>
  <si>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</si>
  <si>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</si>
  <si>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</si>
  <si>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</si>
  <si>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</si>
  <si>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</si>
  <si>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</si>
  <si>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</si>
  <si>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</si>
  <si>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</si>
  <si>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</si>
  <si>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</si>
  <si>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</si>
  <si>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</si>
  <si>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</si>
  <si>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</si>
  <si>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</si>
  <si>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</si>
  <si>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</si>
  <si>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</si>
  <si>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</si>
  <si>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</si>
  <si>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</si>
  <si>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</si>
  <si>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</si>
  <si>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</si>
  <si>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</si>
  <si>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</si>
  <si>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</si>
  <si>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</si>
  <si>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</si>
  <si>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</si>
  <si>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</si>
  <si>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</si>
  <si>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</si>
  <si>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</si>
  <si>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</si>
  <si>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</si>
  <si>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</si>
  <si>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</si>
  <si>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</si>
  <si>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</si>
  <si>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</si>
  <si>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</si>
  <si>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</si>
  <si>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</si>
  <si>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</si>
  <si>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</si>
  <si>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</si>
  <si>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</si>
  <si>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</si>
  <si>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</si>
  <si>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</si>
  <si>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</si>
  <si>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</si>
  <si>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</si>
  <si>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</si>
  <si>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</si>
  <si>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</si>
  <si>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</si>
  <si>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</si>
  <si>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</si>
  <si>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</si>
  <si>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</si>
  <si>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</si>
  <si>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</si>
  <si>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</si>
  <si>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</si>
  <si>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</si>
  <si>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</si>
  <si>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</si>
  <si>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</si>
  <si>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</si>
  <si>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</si>
  <si>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</si>
  <si>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</si>
  <si>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</si>
  <si>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</si>
  <si>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</si>
  <si>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</si>
  <si>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</si>
  <si>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</si>
  <si>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</si>
  <si>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</si>
  <si>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</si>
  <si>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</si>
  <si>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</si>
  <si>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</si>
  <si>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</si>
  <si>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</si>
  <si>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</si>
  <si>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</si>
  <si>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</si>
  <si>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</si>
  <si>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</si>
  <si>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</si>
  <si>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</si>
  <si>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</si>
  <si>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</si>
  <si>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</si>
  <si>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</si>
  <si>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</si>
  <si>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</si>
  <si>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</si>
  <si>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</si>
  <si>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</si>
  <si>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</si>
  <si>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</si>
  <si>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</si>
  <si>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</si>
  <si>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</si>
  <si>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</si>
  <si>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</si>
  <si>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</si>
  <si>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</si>
  <si>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</si>
  <si>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</si>
  <si>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</si>
  <si>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</si>
  <si>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</si>
  <si>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</si>
  <si>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</si>
  <si>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</si>
  <si>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</si>
  <si>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</si>
  <si>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</si>
  <si>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</si>
  <si>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</si>
  <si>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</si>
  <si>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</si>
  <si>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</si>
  <si>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</si>
  <si>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</si>
  <si>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</si>
  <si>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</si>
  <si>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</si>
  <si>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</si>
  <si>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</si>
  <si>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</si>
  <si>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</si>
  <si>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</si>
  <si>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</si>
  <si>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</si>
  <si>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</si>
  <si>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</si>
  <si>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</si>
  <si>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</si>
  <si>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</si>
  <si>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</si>
  <si>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</si>
  <si>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</si>
  <si>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</si>
  <si>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</si>
  <si>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</si>
  <si>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</si>
  <si>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</si>
  <si>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</si>
  <si>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</si>
  <si>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</si>
  <si>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</si>
  <si>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</si>
  <si>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</si>
  <si>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</si>
  <si>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</si>
  <si>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</si>
  <si>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</si>
  <si>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</si>
  <si>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</si>
  <si>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</si>
  <si>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</si>
  <si>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</si>
  <si>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</si>
  <si>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</si>
  <si>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</si>
  <si>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</si>
  <si>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</si>
  <si>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</si>
  <si>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</si>
  <si>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</si>
  <si>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</si>
  <si>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</si>
  <si>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</si>
  <si>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</si>
  <si>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</si>
  <si>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</si>
  <si>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</si>
  <si>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</si>
  <si>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</si>
  <si>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</si>
  <si>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</si>
  <si>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</si>
  <si>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</si>
  <si>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</si>
  <si>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</si>
  <si>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</si>
  <si>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</si>
  <si>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</si>
  <si>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</si>
  <si>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</si>
  <si>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</si>
  <si>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</si>
  <si>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</si>
  <si>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</si>
  <si>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</si>
  <si>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</si>
  <si>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</si>
  <si>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</si>
  <si>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</si>
  <si>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</si>
  <si>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</si>
  <si>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</si>
  <si>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</si>
  <si>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</si>
  <si>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</si>
  <si>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</si>
  <si>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</si>
  <si>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</si>
  <si>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</si>
  <si>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</si>
  <si>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</si>
  <si>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</si>
  <si>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</si>
  <si>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</si>
  <si>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</si>
  <si>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</si>
  <si>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</si>
  <si>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</si>
  <si>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</si>
  <si>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</si>
  <si>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</si>
  <si>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</si>
  <si>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</si>
  <si>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</si>
  <si>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</si>
  <si>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</si>
  <si>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</si>
  <si>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</si>
  <si>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</si>
  <si>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</si>
  <si>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</si>
  <si>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</si>
  <si>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</si>
  <si>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</si>
  <si>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</si>
  <si>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</si>
  <si>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</si>
  <si>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</si>
  <si>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</si>
  <si>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</si>
  <si>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</si>
  <si>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</si>
  <si>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</si>
  <si>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</si>
  <si>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</si>
  <si>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</si>
  <si>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</si>
  <si>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</si>
  <si>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</si>
  <si>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</si>
  <si>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</si>
  <si>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</si>
  <si>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</si>
  <si>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</si>
  <si>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</si>
  <si>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</si>
  <si>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</si>
  <si>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</si>
  <si>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</si>
  <si>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</si>
  <si>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</si>
  <si>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</si>
  <si>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</si>
  <si>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</si>
  <si>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</si>
  <si>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</si>
  <si>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</si>
  <si>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</si>
  <si>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</si>
  <si>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</si>
  <si>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</si>
  <si>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</si>
  <si>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</si>
  <si>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</si>
  <si>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</si>
  <si>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</si>
  <si>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</si>
  <si>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</si>
  <si>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</si>
  <si>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</si>
  <si>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</si>
  <si>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</si>
  <si>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</si>
  <si>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</si>
  <si>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PCM-20251029-00000856</t>
  </si>
  <si>
    <t>Critical</t>
  </si>
  <si>
    <t>EM team need 90 mins</t>
  </si>
  <si>
    <t xml:space="preserve">NO PCM </t>
  </si>
  <si>
    <t>Site located inside Armaco need access permission and requested</t>
  </si>
  <si>
    <t>PCM-20251029-00000965</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</si>
  <si>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</si>
  <si>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</si>
  <si>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</si>
  <si>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</si>
  <si>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</si>
  <si>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</si>
  <si>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</si>
  <si>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</si>
  <si>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</si>
  <si>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</si>
  <si>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</si>
  <si>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</si>
  <si>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</si>
  <si>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</si>
  <si>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</si>
  <si>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</si>
  <si>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</si>
  <si>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</si>
  <si>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</si>
  <si>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</si>
  <si>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</si>
  <si>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</si>
  <si>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</si>
  <si>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</si>
  <si>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</si>
  <si>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</si>
  <si>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</si>
  <si>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</si>
  <si>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</si>
  <si>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</si>
  <si>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</si>
  <si>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</si>
  <si>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</si>
  <si>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</si>
  <si>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</si>
  <si>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</si>
  <si>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</si>
  <si>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</si>
  <si>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</si>
  <si>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</si>
  <si>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</si>
  <si>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</si>
  <si>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</si>
  <si>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</si>
  <si>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</si>
  <si>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</si>
  <si>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</si>
  <si>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</si>
  <si>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</si>
  <si>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</si>
  <si>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</si>
  <si>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</si>
  <si>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</si>
  <si>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</si>
  <si>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</si>
  <si>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</si>
  <si>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</si>
  <si>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</si>
  <si>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</si>
  <si>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</si>
  <si>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</si>
  <si>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</si>
  <si>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</si>
  <si>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</si>
  <si>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</si>
  <si>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</si>
  <si>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</si>
  <si>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</si>
  <si>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</si>
  <si>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</si>
  <si>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</si>
  <si>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</si>
  <si>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</si>
  <si>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</si>
  <si>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</si>
  <si>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</si>
  <si>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</si>
  <si>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</si>
  <si>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</si>
  <si>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</si>
  <si>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</si>
  <si>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</si>
  <si>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</si>
  <si>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PCM-20251029-00000716</t>
  </si>
  <si>
    <t>Restored by PG</t>
  </si>
  <si>
    <t xml:space="preserve"> PCM-20250215-00000830 </t>
  </si>
  <si>
    <t>LTE site still down and  site located in aramco area access issue need special permission</t>
  </si>
  <si>
    <t>No PCM</t>
  </si>
  <si>
    <t>SCECO team disconnected power due to pending billing issue</t>
  </si>
  <si>
    <t>EM team on the way need 90 Min</t>
  </si>
  <si>
    <t>PCM-20251029-00000927</t>
  </si>
  <si>
    <t xml:space="preserve">EM team in the way to hub site MDAS0777 </t>
  </si>
  <si>
    <t>PCM-20251029-00000936</t>
  </si>
  <si>
    <t>EM team on the way need 30 Min</t>
  </si>
  <si>
    <t>PCM-20251029-00000980</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</si>
  <si>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</si>
  <si>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</si>
  <si>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</si>
  <si>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</si>
  <si>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</si>
  <si>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</si>
  <si>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</si>
  <si>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PCM-20251029-00000901</t>
  </si>
  <si>
    <t xml:space="preserve">EM team need 10 min </t>
  </si>
  <si>
    <t>NO PCM</t>
  </si>
  <si>
    <t>team need 150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</si>
</sst>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1" totalsRowShown="0" headerRowDxfId="174" dataDxfId="173" headerRowBorderDxfId="171" tableBorderDxfId="172" totalsRowBorderDxfId="170">
  <autoFilter ref="A1:L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2" totalsRowShown="0" headerRowDxfId="157" dataDxfId="156" headerRowBorderDxfId="154" tableBorderDxfId="155" totalsRowBorderDxfId="153">
  <autoFilter ref="A1:CJ19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8" totalsRowShown="0" headerRowDxfId="48" dataDxfId="47" headerRowBorderDxfId="45" tableBorderDxfId="46" totalsRowBorderDxfId="44">
  <autoFilter ref="A1:L17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3" totalsRowShown="0" headerRowDxfId="31" dataDxfId="30" headerRowBorderDxfId="28" tableBorderDxfId="29">
  <autoFilter ref="A1:L43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2" totalsRowShown="0" headerRowDxfId="15" dataDxfId="14" headerRowBorderDxfId="12" tableBorderDxfId="13">
  <autoFilter ref="A1:L8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1"/>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296.50678958333447</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10844</v>
      </c>
      <c r="E3" s="135" t="s">
        <v>39024</v>
      </c>
      <c r="F3" s="136">
        <v>45959.400752314818</v>
      </c>
      <c r="G3" s="137">
        <f ca="1">IFERROR(NOW()-F3,"")</f>
        <v>5.4463194443087559E-2</v>
      </c>
      <c r="H3" s="136">
        <v>45959.394502314812</v>
      </c>
      <c r="I3" s="134" t="str">
        <f>IFERROR(VLOOKUP(D3,DB!A:F,6,0),"")</f>
        <v>Power Cube</v>
      </c>
      <c r="J3" s="134" t="str">
        <f>IFERROR(VLOOKUP(D3,DB!A:G,7,0),"")</f>
        <v>Dead+Good</v>
      </c>
      <c r="K3" s="138" t="s">
        <v>39025</v>
      </c>
      <c r="L3" s="139" t="str">
        <f>IFERROR(VLOOKUP(D3,DB!A:I,9,0),"")</f>
        <v>Latis</v>
      </c>
    </row>
    <row r="4" spans="1:15" ht="15" customHeight="1">
      <c r="A4" s="133" t="s">
        <v>39026</v>
      </c>
      <c r="B4" s="134" t="str">
        <f>IFERROR(VLOOKUP(D4,DB!A:K,11,0),"")</f>
        <v>R1</v>
      </c>
      <c r="C4" s="134">
        <v>1</v>
      </c>
      <c r="D4" s="80" t="s">
        <v>8636</v>
      </c>
      <c r="E4" s="135"/>
      <c r="F4" s="136">
        <v>45959.403344907405</v>
      </c>
      <c r="G4" s="137">
        <f ca="1">IFERROR(NOW()-F4,"")</f>
        <v>5.1870601855625864E-2</v>
      </c>
      <c r="H4" s="136">
        <v>45959.403344907405</v>
      </c>
      <c r="I4" s="134" t="str">
        <f>IFERROR(VLOOKUP(D4,DB!A:F,6,0),"")</f>
        <v>SCECO</v>
      </c>
      <c r="J4" s="134" t="str">
        <f>IFERROR(VLOOKUP(D4,DB!A:G,7,0),"")</f>
        <v>Dead</v>
      </c>
      <c r="K4" s="138" t="s">
        <v>39027</v>
      </c>
      <c r="L4" s="139" t="str">
        <f>IFERROR(VLOOKUP(D4,DB!A:I,9,0),"")</f>
        <v>Latis</v>
      </c>
    </row>
    <row r="5" spans="1:15" ht="15" customHeight="1">
      <c r="A5" s="133" t="s">
        <v>39028</v>
      </c>
      <c r="B5" s="134" t="str">
        <f>IFERROR(VLOOKUP(D5,DB!A:K,11,0),"")</f>
        <v>R1</v>
      </c>
      <c r="C5" s="134">
        <v>1</v>
      </c>
      <c r="D5" s="80" t="s">
        <v>11874</v>
      </c>
      <c r="E5" s="135" t="s">
        <v>39021</v>
      </c>
      <c r="F5" s="136">
        <v>45959.428483796299</v>
      </c>
      <c r="G5" s="137">
        <f ca="1">IFERROR(NOW()-F5,"")</f>
        <v>2.6731712961918674E-2</v>
      </c>
      <c r="H5" s="136">
        <v>45959.420844907407</v>
      </c>
      <c r="I5" s="134" t="str">
        <f>IFERROR(VLOOKUP(D5,DB!A:F,6,0),"")</f>
        <v>SCECO</v>
      </c>
      <c r="J5" s="134" t="str">
        <f>IFERROR(VLOOKUP(D5,DB!A:G,7,0),"")</f>
        <v>Dead</v>
      </c>
      <c r="K5" s="138" t="s">
        <v>39025</v>
      </c>
      <c r="L5" s="139" t="str">
        <f>IFERROR(VLOOKUP(D5,DB!A:I,9,0),"")</f>
        <v>Latis</v>
      </c>
    </row>
    <row r="6" spans="1:15" ht="15" customHeight="1">
      <c r="A6" s="133"/>
      <c r="B6" s="134" t="str">
        <f>IFERROR(VLOOKUP(D6,DB!A:K,11,0),"")</f>
        <v/>
      </c>
      <c r="C6" s="134"/>
      <c r="D6" s="134"/>
      <c r="E6" s="135"/>
      <c r="F6" s="136"/>
      <c r="G6" s="137">
        <f ca="1">IFERROR(NOW()-F6,"")</f>
        <v>45959.455215509261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45959.455215509261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45959.455215509261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45959.455215509261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45959.455215509261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45959.455215509261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45959.455215509261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45959.455215509261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45959.455215509261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45959.455215509261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45959.455215509261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45959.455215509261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45959.455215509261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45959.455215509261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45959.455215509261</v>
      </c>
      <c r="H20" s="136"/>
      <c r="I20" s="134" t="str">
        <f>IFERROR(VLOOKUP(D20,DB!A:F,6,0),"")</f>
        <v/>
      </c>
      <c r="J20" s="134" t="str">
        <f>IFERROR(VLOOKUP(D20,DB!A:G,7,0),"")</f>
        <v/>
      </c>
      <c r="K20" s="138"/>
      <c r="L20" s="139" t="str">
        <f>IFERROR(VLOOKUP(D20,DB!A:I,9,0),"")</f>
        <v/>
      </c>
    </row>
    <row r="21" spans="1:12" ht="15" customHeight="1">
      <c r="A21" s="145"/>
      <c r="B21" s="146" t="str">
        <f>IFERROR(VLOOKUP(D21,DB!A:K,11,0),"")</f>
        <v/>
      </c>
      <c r="C21" s="146"/>
      <c r="D21" s="146"/>
      <c r="E21" s="147"/>
      <c r="F21" s="148"/>
      <c r="G21" s="149">
        <f ca="1">IFERROR(NOW()-F21,"")</f>
        <v>45959.455215509261</v>
      </c>
      <c r="H21" s="148"/>
      <c r="I21" s="146" t="str">
        <f>IFERROR(VLOOKUP(D21,DB!A:F,6,0),"")</f>
        <v/>
      </c>
      <c r="J21" s="146" t="str">
        <f>IFERROR(VLOOKUP(D21,DB!A:G,7,0),"")</f>
        <v/>
      </c>
      <c r="K21" s="150"/>
      <c r="L21" s="151" t="str">
        <f>IFERROR(VLOOKUP(D21,DB!A:I,9,0),"")</f>
        <v/>
      </c>
    </row>
  </sheetData>
  <customSheetViews>
    <customSheetView guid="{F6042A99-DD27-4453-835D-0834D95730CC}" filter="1" showAutoFilter="1">
      <pageMargins left="0" right="0" top="0" bottom="0" header="0" footer="0"/>
      <autoFilter ref="B1:M1" xr:uid="{2E4E1895-BA6A-4269-AC56-45134195A3E3}"/>
    </customSheetView>
  </customSheetViews>
  <dataValidations count="2">
    <dataValidation allowBlank="1" showInputMessage="1" showErrorMessage="1" sqref="E1" xr:uid="{5DBA255D-CDD9-49FB-AD3C-AF70AB4EE696}"/>
    <dataValidation type="list" allowBlank="1" showInputMessage="1" showErrorMessage="1" sqref="E2:E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2"/>
  <sheetViews>
    <sheetView workbookViewId="0">
      <selection activeCell="J6" sqref="J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39024</v>
      </c>
      <c r="F2" s="76">
        <v>45322.056979166664</v>
      </c>
      <c r="G2" s="77" t="s">
        <v>39106</v>
      </c>
      <c r="H2" s="89">
        <v>45322.050729166665</v>
      </c>
      <c r="I2" s="63" t="s">
        <v>88</v>
      </c>
      <c r="J2" s="63" t="s">
        <v>65</v>
      </c>
      <c r="K2" s="88" t="s">
        <v>39107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39108</v>
      </c>
      <c r="B3" s="63" t="str">
        <f>IFERROR(VLOOKUP(D3,DB!A:K,11,0),"")</f>
        <v>R2</v>
      </c>
      <c r="C3" s="63">
        <v>1</v>
      </c>
      <c r="D3" s="63" t="s">
        <v>25643</v>
      </c>
      <c r="E3" s="87" t="s">
        <v>39021</v>
      </c>
      <c r="F3" s="76">
        <v>45824.999837962961</v>
      </c>
      <c r="G3" s="77">
        <f ca="1">IFERROR(NOW()-F3,"-")</f>
        <v>134.45537754629913</v>
      </c>
      <c r="H3" s="76">
        <v>45824.993587962963</v>
      </c>
      <c r="I3" s="63" t="str">
        <f>IFERROR(VLOOKUP(D3,DB!A:F,6,0),"")</f>
        <v>Generator-SG</v>
      </c>
      <c r="J3" s="63" t="str">
        <f>IFERROR(VLOOKUP(D3,DB!A:G,7,0),"")</f>
        <v>Good</v>
      </c>
      <c r="K3" s="88" t="s">
        <v>39109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39110</v>
      </c>
      <c r="B4" s="18" t="str">
        <f>IFERROR(VLOOKUP(D4,DB!A:K,11,0),"")</f>
        <v>R2</v>
      </c>
      <c r="C4" s="18">
        <v>1</v>
      </c>
      <c r="D4" s="18" t="s">
        <v>27532</v>
      </c>
      <c r="E4" s="114" t="s">
        <v>39024</v>
      </c>
      <c r="F4" s="115">
        <v>45958.742083333331</v>
      </c>
      <c r="G4" s="116">
        <f ca="1">IFERROR(NOW()-F4,"-")</f>
        <v>0.71313217592978617</v>
      </c>
      <c r="H4" s="115">
        <v>45958.649699074071</v>
      </c>
      <c r="I4" s="18" t="str">
        <f>IFERROR(VLOOKUP(D4,DB!A:F,6,0),"")</f>
        <v>Generator-SG</v>
      </c>
      <c r="J4" s="18" t="str">
        <f>IFERROR(VLOOKUP(D4,DB!A:G,7,0),"")</f>
        <v>Dead</v>
      </c>
      <c r="K4" s="19" t="s">
        <v>39111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39112</v>
      </c>
      <c r="B5" s="18" t="str">
        <f>IFERROR(VLOOKUP(D5,DB!A:K,11,0),"")</f>
        <v>R2</v>
      </c>
      <c r="C5" s="18">
        <v>1</v>
      </c>
      <c r="D5" s="18" t="s">
        <v>19654</v>
      </c>
      <c r="E5" s="114" t="s">
        <v>39021</v>
      </c>
      <c r="F5" s="115">
        <v>45959.34516203704</v>
      </c>
      <c r="G5" s="116">
        <f ca="1">IFERROR(NOW()-F5,"-")</f>
        <v>0.11005347222089767</v>
      </c>
      <c r="H5" s="115">
        <v>45959.340300925927</v>
      </c>
      <c r="I5" s="18" t="str">
        <f>IFERROR(VLOOKUP(D5,DB!A:F,6,0),"")</f>
        <v>SCECO</v>
      </c>
      <c r="J5" s="18" t="str">
        <f>IFERROR(VLOOKUP(D5,DB!A:G,7,0),"")</f>
        <v>Dead</v>
      </c>
      <c r="K5" s="19" t="s">
        <v>39113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45959.455215509261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45959.455215509261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45959.455215509261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45959.455215509261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45959.455215509261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45959.455215509261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45959.455215509261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45959.455215509261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45959.455215509261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45959.455215509261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45959.455215509261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45959.455215509261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45959.455215509261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45959.455215509261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45959.455215509261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45959.455215509261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45959.455215509261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45959.455215509261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45959.455215509261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45959.455215509261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45959.455215509261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45959.455215509261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45959.455215509261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45959.455215509261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45959.455215509261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45959.455215509261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45959.455215509261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45959.455215509261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45959.455215509261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45959.455215509261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45959.455215509261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45959.455215509261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45959.455215509261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45959.455215509261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45959.455215509261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45959.455215509261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45959.455215509261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45959.455215509261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45959.455215509261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45959.455215509261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45959.455215509261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45959.455215509261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61"/>
      <c r="B48" s="162" t="str">
        <f>IFERROR(VLOOKUP(D48,DB!A:K,11,0),"")</f>
        <v/>
      </c>
      <c r="C48" s="162"/>
      <c r="D48" s="162"/>
      <c r="E48" s="163"/>
      <c r="F48" s="164"/>
      <c r="G48" s="165">
        <f ca="1">IFERROR(NOW()-F48,"-")</f>
        <v>45959.455215509261</v>
      </c>
      <c r="H48" s="164"/>
      <c r="I48" s="162" t="str">
        <f>IFERROR(VLOOKUP(D48,DB!A:F,6,0),"")</f>
        <v/>
      </c>
      <c r="J48" s="162" t="str">
        <f>IFERROR(VLOOKUP(D48,DB!A:G,7,0),"")</f>
        <v/>
      </c>
      <c r="K48" s="166"/>
      <c r="L48" s="162" t="str">
        <f>IFERROR(VLOOKUP(D48,DB!A:I,9,0),"")</f>
        <v/>
      </c>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62"/>
      <c r="AL48" s="162"/>
      <c r="AM48" s="162"/>
      <c r="AN48" s="162"/>
      <c r="AO48" s="162"/>
      <c r="AP48" s="162"/>
      <c r="AQ48" s="162"/>
      <c r="AR48" s="162"/>
      <c r="AS48" s="162"/>
      <c r="AT48" s="162"/>
      <c r="AU48" s="162"/>
      <c r="AV48" s="162"/>
      <c r="AW48" s="162"/>
      <c r="AX48" s="162"/>
      <c r="AY48" s="162"/>
      <c r="AZ48" s="162"/>
      <c r="BA48" s="162"/>
      <c r="BB48" s="162"/>
      <c r="BC48" s="162"/>
      <c r="BD48" s="162"/>
      <c r="BE48" s="162"/>
      <c r="BF48" s="162"/>
      <c r="BG48" s="162"/>
      <c r="BH48" s="162"/>
      <c r="BI48" s="162"/>
      <c r="BJ48" s="162"/>
      <c r="BK48" s="162"/>
      <c r="BL48" s="162"/>
      <c r="BM48" s="162"/>
      <c r="BN48" s="162"/>
      <c r="BO48" s="162"/>
      <c r="BP48" s="162"/>
      <c r="BQ48" s="162"/>
      <c r="BR48" s="162"/>
      <c r="BS48" s="162"/>
      <c r="BT48" s="162"/>
      <c r="BU48" s="162"/>
      <c r="BV48" s="162"/>
      <c r="BW48" s="162"/>
      <c r="BX48" s="162"/>
      <c r="BY48" s="162"/>
      <c r="BZ48" s="162"/>
      <c r="CA48" s="162"/>
      <c r="CB48" s="162"/>
      <c r="CC48" s="162"/>
      <c r="CD48" s="162"/>
      <c r="CE48" s="162"/>
      <c r="CF48" s="162"/>
      <c r="CG48" s="162"/>
      <c r="CH48" s="162"/>
      <c r="CI48" s="162"/>
      <c r="CJ48" s="167"/>
    </row>
    <row r="49" spans="1:88" ht="31.5" customHeight="1">
      <c r="A49" s="113"/>
      <c r="B49" s="18" t="str">
        <f>IFERROR(VLOOKUP(D49,DB!A:K,11,0),"")</f>
        <v/>
      </c>
      <c r="C49" s="18"/>
      <c r="D49" s="18"/>
      <c r="E49" s="114"/>
      <c r="F49" s="115"/>
      <c r="G49" s="116">
        <f ca="1">IFERROR(NOW()-F49,"-")</f>
        <v>45959.455215509261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45959.455215509261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45959.455215509261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45959.455215509261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45959.455215509261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45959.455215509261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45959.455215509261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45959.455215509261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45959.455215509261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45959.455215509261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45959.455215509261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45959.455215509261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45959.455215509261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45959.455215509261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45959.455215509261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45959.455215509261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45959.455215509261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45959.455215509261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45959.455215509261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45959.455215509261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45959.455215509261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45959.455215509261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45959.455215509261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45959.455215509261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45959.455215509261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45959.455215509261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45959.455215509261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45959.455215509261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45959.455215509261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45959.455215509261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45959.455215509261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45959.455215509261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45959.455215509261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45959.455215509261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45959.455215509261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45959.455215509261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45959.455215509261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45959.455215509261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45959.455215509261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45959.455215509261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45959.455215509261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45959.455215509261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45959.455215509261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45959.455215509261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45959.455215509261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45959.455215509261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45959.455215509261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45959.455215509261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45959.455215509261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45959.455215509261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45959.455215509261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45959.455215509261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45959.455215509261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45959.455215509261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45959.455215509261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45959.455215509261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45959.455215509261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45959.455215509261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45959.455215509261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45959.455215509261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45959.455215509261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45959.455215509261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45959.455215509261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45959.455215509261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45959.455215509261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45959.455215509261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45959.455215509261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45959.455215509261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45959.455215509261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45959.455215509261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45959.455215509261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45959.455215509261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45959.455215509261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45959.455215509261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45959.455215509261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45959.455215509261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45959.455215509261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45959.455215509261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45959.455215509261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45959.455215509261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45959.455215509261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45959.455215509261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45959.455215509261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45959.455215509261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45959.455215509261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45959.455215509261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45959.455215509261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45959.455215509261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45959.455215509261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45959.455215509261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45959.455215509261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45959.455215509261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45959.455215509261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45959.455215509261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45959.455215509261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45959.455215509261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45959.455215509261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45959.455215509261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45959.455215509261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45959.455215509261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45959.455215509261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45959.455215509261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45959.455215509261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45959.455215509261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45959.455215509261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45959.455215509261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45959.455215509261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45959.455215509261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45959.455215509261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45959.455215509261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45959.455215509261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45959.455215509261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45959.455215509261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45959.455215509261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45959.455215509261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45959.455215509261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45959.455215509261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45959.455215509261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45959.455215509261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45959.455215509261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45959.455215509261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45959.455215509261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45959.455215509261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45959.455215509261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45959.455215509261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45959.455215509261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45959.455215509261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45959.455215509261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45959.455215509261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45959.455215509261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45959.455215509261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45959.455215509261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45959.455215509261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45959.455215509261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45959.455215509261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45959.455215509261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45959.455215509261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45959.455215509261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45959.455215509261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45959.455215509261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45959.455215509261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45959.455215509261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45959.455215509261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61"/>
      <c r="B192" s="162" t="str">
        <f>IFERROR(VLOOKUP(D192,DB!A:K,11,0),"")</f>
        <v/>
      </c>
      <c r="C192" s="162"/>
      <c r="D192" s="162"/>
      <c r="E192" s="163"/>
      <c r="F192" s="164"/>
      <c r="G192" s="165">
        <f ca="1">IFERROR(NOW()-F192,"-")</f>
        <v>45959.455215509261</v>
      </c>
      <c r="H192" s="164"/>
      <c r="I192" s="162" t="str">
        <f>IFERROR(VLOOKUP(D192,DB!A:F,6,0),"")</f>
        <v/>
      </c>
      <c r="J192" s="162" t="str">
        <f>IFERROR(VLOOKUP(D192,DB!A:G,7,0),"")</f>
        <v/>
      </c>
      <c r="K192" s="166"/>
      <c r="L192" s="162" t="str">
        <f>IFERROR(VLOOKUP(D192,DB!A:I,9,0),"")</f>
        <v/>
      </c>
      <c r="M192" s="162"/>
      <c r="N192" s="162"/>
      <c r="O192" s="162"/>
      <c r="P192" s="162"/>
      <c r="Q192" s="162"/>
      <c r="R192" s="162"/>
      <c r="S192" s="162"/>
      <c r="T192" s="162"/>
      <c r="U192" s="162"/>
      <c r="V192" s="162"/>
      <c r="W192" s="162"/>
      <c r="X192" s="162"/>
      <c r="Y192" s="162"/>
      <c r="Z192" s="162"/>
      <c r="AA192" s="162"/>
      <c r="AB192" s="162"/>
      <c r="AC192" s="162"/>
      <c r="AD192" s="162"/>
      <c r="AE192" s="162"/>
      <c r="AF192" s="162"/>
      <c r="AG192" s="162"/>
      <c r="AH192" s="162"/>
      <c r="AI192" s="162"/>
      <c r="AJ192" s="162"/>
      <c r="AK192" s="162"/>
      <c r="AL192" s="162"/>
      <c r="AM192" s="162"/>
      <c r="AN192" s="162"/>
      <c r="AO192" s="162"/>
      <c r="AP192" s="162"/>
      <c r="AQ192" s="162"/>
      <c r="AR192" s="162"/>
      <c r="AS192" s="162"/>
      <c r="AT192" s="162"/>
      <c r="AU192" s="162"/>
      <c r="AV192" s="162"/>
      <c r="AW192" s="162"/>
      <c r="AX192" s="162"/>
      <c r="AY192" s="162"/>
      <c r="AZ192" s="162"/>
      <c r="BA192" s="162"/>
      <c r="BB192" s="162"/>
      <c r="BC192" s="162"/>
      <c r="BD192" s="162"/>
      <c r="BE192" s="162"/>
      <c r="BF192" s="162"/>
      <c r="BG192" s="162"/>
      <c r="BH192" s="162"/>
      <c r="BI192" s="162"/>
      <c r="BJ192" s="162"/>
      <c r="BK192" s="162"/>
      <c r="BL192" s="162"/>
      <c r="BM192" s="162"/>
      <c r="BN192" s="162"/>
      <c r="BO192" s="162"/>
      <c r="BP192" s="162"/>
      <c r="BQ192" s="162"/>
      <c r="BR192" s="162"/>
      <c r="BS192" s="162"/>
      <c r="BT192" s="162"/>
      <c r="BU192" s="162"/>
      <c r="BV192" s="162"/>
      <c r="BW192" s="162"/>
      <c r="BX192" s="162"/>
      <c r="BY192" s="162"/>
      <c r="BZ192" s="162"/>
      <c r="CA192" s="162"/>
      <c r="CB192" s="162"/>
      <c r="CC192" s="162"/>
      <c r="CD192" s="162"/>
      <c r="CE192" s="162"/>
      <c r="CF192" s="162"/>
      <c r="CG192" s="162"/>
      <c r="CH192" s="162"/>
      <c r="CI192" s="162"/>
      <c r="CJ192" s="167"/>
    </row>
  </sheetData>
  <dataValidations count="2">
    <dataValidation allowBlank="1" showInputMessage="1" showErrorMessage="1" sqref="E1" xr:uid="{4D935161-CDD3-4592-B877-3FB59C99E142}"/>
    <dataValidation type="list" allowBlank="1" showInputMessage="1" showErrorMessage="1" sqref="E3:E19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45959.455215509261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45959.455215509261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45959.455215509261</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45959.455215509261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45959.455215509261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45959.455215509261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45959.455215509261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45959.455215509261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45959.455215509261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45959.455215509261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45959.455215509261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45959.455215509261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45959.455215509261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45959.455215509261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45959.455215509261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45959.455215509261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45959.455215509261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45959.455215509261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45959.455215509261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45959.455215509261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45959.455215509261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45959.455215509261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45959.455215509261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45959.455215509261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45959.455215509261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45959.455215509261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45959.455215509261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45959.455215509261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45959.455215509261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45959.455215509261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45959.455215509261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45959.455215509261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45959.455215509261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45959.455215509261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45959.455215509261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45959.455215509261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45959.455215509261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45959.455215509261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45959.455215509261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45959.455215509261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45959.455215509261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45959.455215509261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45959.455215509261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45959.455215509261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45959.455215509261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45959.455215509261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45959.455215509261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45959.455215509261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45959.455215509261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45959.455215509261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45959.455215509261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45959.455215509261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45959.455215509261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45959.455215509261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45959.455215509261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45959.455215509261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45959.455215509261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45959.455215509261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45959.455215509261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45959.455215509261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45959.455215509261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45959.455215509261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45959.455215509261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45959.455215509261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45959.455215509261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45959.455215509261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45959.455215509261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45959.455215509261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45959.455215509261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45959.455215509261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45959.455215509261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45959.455215509261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45959.455215509261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45959.455215509261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45959.455215509261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45959.455215509261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45959.455215509261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45959.455215509261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45959.455215509261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45959.455215509261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45959.455215509261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45959.455215509261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45959.455215509261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45959.455215509261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45959.455215509261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45959.455215509261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45959.455215509261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45959.455215509261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45959.455215509261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45959.455215509261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45959.455215509261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45959.455215509261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45959.455215509261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45959.455215509261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45959.455215509261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45959.455215509261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45959.455215509261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45959.455215509261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45959.455215509261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45959.455215509261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45959.455215509261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45959.455215509261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45959.455215509261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45959.455215509261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45959.455215509261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45959.455215509261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45959.455215509261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45959.455215509261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45959.455215509261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45959.455215509261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45959.455215509261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45959.455215509261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45959.455215509261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45959.455215509261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45959.455215509261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45959.455215509261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45959.455215509261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45959.455215509261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45959.455215509261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45959.455215509261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45959.455215509261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45959.455215509261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45959.455215509261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45959.455215509261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45959.455215509261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45959.455215509261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45959.455215509261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45959.455215509261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45959.455215509261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45959.455215509261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45959.455215509261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45959.455215509261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45959.455215509261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45959.455215509261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45959.455215509261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45959.455215509261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45959.455215509261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45959.455215509261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45959.455215509261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45959.455215509261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45959.455215509261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45959.455215509261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45959.455215509261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45959.455215509261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45959.455215509261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45959.455215509261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45959.455215509261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45959.455215509261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45959.455215509261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45959.455215509261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45959.455215509261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45959.455215509261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45959.455215509261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45959.455215509261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45959.455215509261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45959.455215509261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45959.455215509261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45959.455215509261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45959.455215509261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45959.455215509261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45959.455215509261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45959.455215509261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45959.455215509261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45959.455215509261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45959.455215509261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45959.455215509261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45959.455215509261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45959.455215509261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45959.455215509261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45959.455215509261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45959.455215509261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45959.455215509261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45959.455215509261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45959.455215509261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45959.455215509261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45959.455215509261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45959.455215509261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45959.455215509261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45959.455215509261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45959.455215509261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45959.455215509261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45959.455215509261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45959.455215509261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45959.455215509261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45959.455215509261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45959.455215509261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45959.455215509261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45959.455215509261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45959.455215509261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45959.455215509261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45959.455215509261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45959.455215509261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45959.455215509261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45959.455215509261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45959.455215509261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45959.455215509261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45959.455215509261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45959.455215509261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45959.455215509261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45959.455215509261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45959.455215509261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45959.455215509261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45959.455215509261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45959.455215509261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45959.455215509261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45959.455215509261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45959.455215509261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45959.455215509261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45959.455215509261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45959.455215509261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45959.455215509261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45959.455215509261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45959.455215509261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45959.455215509261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45959.455215509261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45959.455215509261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45959.455215509261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45959.455215509261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45959.455215509261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45959.455215509261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45959.455215509261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45959.455215509261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45959.455215509261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45959.455215509261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45959.455215509261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45959.455215509261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45959.455215509261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45959.455215509261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45959.455215509261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45959.455215509261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45959.455215509261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45959.455215509261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45959.455215509261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45959.455215509261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45959.455215509261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45959.455215509261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45959.455215509261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45959.455215509261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45959.455215509261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45959.455215509261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45959.455215509261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45959.455215509261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45959.455215509261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45959.455215509261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45959.455215509261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45959.455215509261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45959.455215509261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45959.455215509261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45959.455215509261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45959.455215509261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45959.455215509261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45959.455215509261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45959.455215509261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45959.455215509261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45959.455215509261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45959.455215509261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45959.455215509261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45959.455215509261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45959.455215509261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45959.455215509261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45959.455215509261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45959.455215509261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45959.455215509261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45959.455215509261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45959.455215509261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45959.455215509261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45959.455215509261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45959.455215509261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45959.455215509261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45959.455215509261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45959.455215509261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45959.455215509261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45959.455215509261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45959.455215509261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45959.455215509261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45959.455215509261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45959.455215509261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45959.455215509261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45959.455215509261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45959.455215509261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45959.455215509261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45959.455215509261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45959.455215509261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45959.455215509261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45959.455215509261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45959.455215509261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45959.455215509261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45959.455215509261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45959.455215509261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45959.455215509261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45959.455215509261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45959.455215509261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45959.455215509261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45959.455215509261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45959.455215509261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45959.455215509261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45959.455215509261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45959.455215509261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45959.455215509261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45959.455215509261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45959.455215509261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45959.455215509261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45959.455215509261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45959.455215509261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45959.455215509261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45959.455215509261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45959.455215509261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45959.455215509261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45959.455215509261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45959.455215509261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45959.455215509261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45959.455215509261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45959.455215509261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45959.455215509261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45959.455215509261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45959.455215509261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45959.455215509261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45959.455215509261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45959.455215509261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45959.455215509261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45959.455215509261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45959.455215509261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45959.455215509261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45959.455215509261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45959.455215509261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45959.455215509261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45959.455215509261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45959.455215509261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45959.455215509261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45959.455215509261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45959.455215509261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45959.455215509261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45959.455215509261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45959.455215509261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45959.455215509261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45959.455215509261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45959.455215509261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45959.455215509261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45959.455215509261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45959.455215509261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45959.455215509261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45959.455215509261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45959.455215509261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45959.455215509261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45959.455215509261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45959.455215509261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45959.455215509261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45959.455215509261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45959.455215509261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45959.455215509261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45959.455215509261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45959.455215509261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45959.455215509261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45959.455215509261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45959.455215509261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45959.455215509261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45959.455215509261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45959.455215509261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45959.455215509261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45959.455215509261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45959.455215509261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45959.455215509261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45959.455215509261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45959.455215509261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45959.455215509261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45959.455215509261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45959.455215509261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45959.455215509261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45959.455215509261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45959.455215509261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45959.455215509261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45959.455215509261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45959.455215509261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45959.455215509261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45959.455215509261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45959.455215509261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45959.455215509261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45959.455215509261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45959.455215509261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45959.455215509261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45959.455215509261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45959.455215509261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45959.455215509261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45959.455215509261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45959.455215509261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45959.455215509261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45959.455215509261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45959.455215509261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45959.455215509261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45959.455215509261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45959.455215509261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45959.455215509261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45959.455215509261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45959.455215509261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45959.455215509261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45959.455215509261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45959.455215509261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45959.455215509261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45959.455215509261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45959.455215509261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45959.455215509261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45959.455215509261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45959.455215509261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45959.455215509261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45959.455215509261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45959.455215509261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45959.455215509261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45959.455215509261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45959.455215509261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45959.455215509261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45959.455215509261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45959.455215509261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45959.455215509261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45959.455215509261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45959.455215509261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45959.455215509261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45959.455215509261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45959.455215509261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45959.455215509261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45959.455215509261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45959.455215509261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45959.455215509261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45959.455215509261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45959.455215509261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45959.455215509261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45959.455215509261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45959.455215509261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45959.455215509261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45959.455215509261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45959.455215509261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45959.455215509261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45959.455215509261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45959.455215509261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45959.455215509261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45959.455215509261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45959.455215509261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45959.455215509261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45959.455215509261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45959.455215509261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45959.455215509261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45959.455215509261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45959.455215509261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45959.455215509261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45959.455215509261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45959.455215509261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45959.455215509261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45959.455215509261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45959.455215509261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45959.455215509261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45959.455215509261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45959.455215509261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45959.455215509261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45959.455215509261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45959.455215509261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45959.455215509261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45959.455215509261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45959.455215509261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45959.455215509261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45959.455215509261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45959.455215509261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45959.455215509261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45959.455215509261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45959.455215509261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45959.455215509261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45959.455215509261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45959.455215509261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45959.455215509261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45959.455215509261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45959.455215509261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45959.455215509261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45959.455215509261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45959.455215509261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45959.455215509261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45959.455215509261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45959.455215509261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45959.455215509261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45959.455215509261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45959.455215509261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45959.455215509261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45959.455215509261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45959.455215509261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45959.455215509261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45959.455215509261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45959.455215509261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45959.455215509261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45959.455215509261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45959.455215509261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45959.455215509261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45959.455215509261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45959.455215509261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45959.455215509261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45959.455215509261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45959.455215509261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45959.455215509261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45959.455215509261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45959.455215509261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45959.455215509261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45959.455215509261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45959.455215509261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45959.455215509261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45959.455215509261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45959.455215509261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45959.455215509261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45959.455215509261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45959.455215509261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45959.455215509261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45959.455215509261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45959.455215509261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45959.455215509261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45959.455215509261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45959.455215509261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45959.455215509261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45959.455215509261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45959.455215509261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45959.455215509261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45959.455215509261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45959.455215509261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45959.455215509261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45959.455215509261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45959.455215509261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45959.455215509261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45959.455215509261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45959.455215509261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45959.455215509261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45959.455215509261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45959.455215509261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45959.455215509261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45959.455215509261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45959.455215509261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45959.455215509261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45959.455215509261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45959.455215509261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45959.455215509261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45959.455215509261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45959.455215509261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45959.455215509261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45959.455215509261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45959.455215509261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45959.455215509261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45959.455215509261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45959.455215509261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45959.455215509261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45959.455215509261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45959.455215509261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45959.455215509261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45959.455215509261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45959.455215509261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45959.455215509261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45959.455215509261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45959.455215509261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45959.455215509261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45959.455215509261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45959.455215509261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45959.455215509261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45959.455215509261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45959.455215509261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45959.455215509261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45959.455215509261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45959.455215509261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45959.455215509261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45959.455215509261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45959.455215509261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45959.455215509261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45959.455215509261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45959.455215509261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45959.455215509261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45959.455215509261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45959.455215509261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45959.455215509261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45959.455215509261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45959.455215509261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45959.455215509261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45959.455215509261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45959.455215509261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45959.455215509261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45959.455215509261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45959.455215509261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45959.455215509261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45959.455215509261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45959.455215509261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45959.455215509261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45959.455215509261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45959.455215509261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45959.455215509261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45959.455215509261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45959.455215509261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45959.455215509261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45959.455215509261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45959.455215509261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45959.455215509261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45959.455215509261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45959.455215509261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45959.455215509261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45959.455215509261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45959.455215509261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45959.455215509261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45959.455215509261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45959.455215509261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45959.455215509261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45959.455215509261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45959.455215509261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45959.455215509261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45959.455215509261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45959.455215509261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45959.455215509261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45959.455215509261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45959.455215509261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45959.455215509261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45959.455215509261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45959.455215509261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45959.455215509261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45959.455215509261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45959.455215509261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45959.455215509261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45959.455215509261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45959.455215509261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45959.455215509261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45959.455215509261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45959.455215509261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45959.455215509261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45959.455215509261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45959.455215509261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45959.455215509261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45959.455215509261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45959.455215509261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45959.455215509261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45959.455215509261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45959.455215509261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45959.455215509261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45959.455215509261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45959.455215509261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45959.455215509261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45959.455215509261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45959.455215509261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45959.455215509261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45959.455215509261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45959.455215509261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45959.455215509261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45959.455215509261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45959.455215509261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45959.455215509261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45959.455215509261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45959.455215509261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45959.455215509261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45959.455215509261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45959.455215509261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45959.455215509261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45959.455215509261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45959.455215509261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45959.455215509261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45959.455215509261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45959.455215509261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45959.455215509261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45959.455215509261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45959.455215509261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45959.455215509261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45959.455215509261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45959.455215509261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45959.455215509261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45959.455215509261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45959.455215509261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45959.455215509261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45959.455215509261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45959.455215509261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45959.455215509261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45959.455215509261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45959.455215509261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45959.455215509261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45959.455215509261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45959.455215509261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45959.455215509261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45959.455215509261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45959.455215509261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45959.455215509261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45959.455215509261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45959.455215509261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45959.455215509261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45959.455215509261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45959.455215509261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45959.455215509261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45959.455215509261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45959.455215509261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45959.455215509261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45959.455215509261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45959.455215509261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45959.455215509261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45959.455215509261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45959.455215509261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45959.455215509261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45959.455215509261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45959.455215509261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45959.455215509261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45959.455215509261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45959.455215509261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45959.455215509261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45959.455215509261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45959.455215509261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45959.455215509261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45959.455215509261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45959.455215509261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45959.455215509261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45959.455215509261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45959.455215509261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45959.455215509261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45959.455215509261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45959.455215509261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45959.455215509261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45959.455215509261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45959.455215509261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45959.455215509261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45959.455215509261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45959.455215509261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45959.455215509261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45959.455215509261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45959.455215509261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45959.455215509261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45959.455215509261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45959.455215509261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45959.455215509261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45959.455215509261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45959.455215509261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45959.455215509261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45959.455215509261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45959.455215509261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45959.455215509261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45959.455215509261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45959.455215509261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45959.455215509261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45959.455215509261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45959.455215509261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45959.455215509261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45959.455215509261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45959.455215509261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45959.455215509261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45959.455215509261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45959.455215509261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45959.455215509261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45959.455215509261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45959.455215509261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45959.455215509261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45959.455215509261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45959.455215509261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45959.455215509261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45959.455215509261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45959.455215509261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45959.455215509261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45959.455215509261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45959.455215509261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45959.455215509261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45959.455215509261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45959.455215509261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45959.455215509261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45959.455215509261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45959.455215509261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45959.455215509261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45959.455215509261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45959.455215509261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45959.455215509261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45959.455215509261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45959.455215509261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45959.455215509261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45959.455215509261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45959.455215509261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45959.455215509261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45959.455215509261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45959.455215509261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45959.455215509261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45959.455215509261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45959.455215509261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45959.455215509261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45959.455215509261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45959.455215509261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45959.455215509261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45959.455215509261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45959.455215509261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45959.455215509261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45959.455215509261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45959.455215509261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45959.455215509261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45959.455215509261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45959.455215509261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45959.455215509261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45959.455215509261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45959.455215509261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45959.455215509261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45959.455215509261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45959.455215509261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45959.455215509261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45959.455215509261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45959.455215509261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45959.455215509261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45959.455215509261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45959.455215509261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45959.455215509261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45959.455215509261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45959.455215509261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45959.455215509261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45959.455215509261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45959.455215509261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45959.455215509261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45959.455215509261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45959.455215509261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45959.455215509261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45959.455215509261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45959.455215509261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45959.455215509261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45959.455215509261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45959.455215509261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45959.455215509261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45959.455215509261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45959.455215509261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45959.455215509261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45959.455215509261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45959.455215509261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45959.455215509261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45959.455215509261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45959.455215509261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45959.455215509261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45959.455215509261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45959.455215509261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45959.455215509261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45959.455215509261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45959.455215509261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45959.455215509261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45959.455215509261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45959.455215509261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45959.455215509261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45959.455215509261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45959.455215509261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45959.455215509261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45959.455215509261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45959.455215509261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45959.455215509261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45959.455215509261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45959.455215509261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45959.455215509261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45959.455215509261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45959.455215509261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45959.455215509261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45959.455215509261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45959.455215509261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45959.455215509261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45959.455215509261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45959.455215509261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45959.455215509261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45959.455215509261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45959.455215509261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45959.455215509261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45959.455215509261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45959.455215509261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45959.455215509261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45959.455215509261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45959.455215509261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45959.455215509261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45959.455215509261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45959.455215509261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45959.455215509261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45959.455215509261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45959.455215509261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45959.455215509261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45959.455215509261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45959.455215509261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45959.455215509261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45959.455215509261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45959.455215509261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45959.455215509261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45959.455215509261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45959.455215509261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45959.455215509261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45959.455215509261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45959.455215509261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45959.455215509261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45959.455215509261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45959.455215509261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45959.455215509261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45959.455215509261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45959.455215509261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45959.455215509261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45959.455215509261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45959.455215509261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45959.455215509261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45959.455215509261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45959.455215509261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45959.455215509261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45959.455215509261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45959.455215509261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45959.455215509261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45959.455215509261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45959.455215509261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45959.455215509261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45959.455215509261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45959.455215509261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45959.455215509261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45959.455215509261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45959.455215509261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45959.455215509261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45959.455215509261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45959.455215509261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45959.455215509261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45959.455215509261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45959.455215509261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45959.455215509261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45959.455215509261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45959.455215509261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45959.455215509261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45959.455215509261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45959.455215509261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45959.455215509261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45959.455215509261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45959.455215509261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45959.455215509261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45959.455215509261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45959.455215509261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45959.455215509261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45959.455215509261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45959.455215509261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45959.455215509261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45959.455215509261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45959.455215509261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45959.455215509261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45959.455215509261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45959.455215509261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45959.455215509261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45959.455215509261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45959.455215509261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45959.455215509261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45959.455215509261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45959.455215509261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45959.455215509261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45959.455215509261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45959.455215509261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45959.455215509261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45959.455215509261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45959.455215509261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45959.455215509261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45959.455215509261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45959.455215509261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45959.455215509261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45959.455215509261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45959.455215509261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45959.455215509261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45959.455215509261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45959.455215509261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45959.455215509261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45959.455215509261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45959.455215509261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45959.455215509261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45959.455215509261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45959.455215509261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45959.455215509261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45959.455215509261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45959.455215509261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45959.455215509261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45959.455215509261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45959.455215509261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45959.455215509261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45959.455215509261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45959.455215509261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45959.455215509261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45959.455215509261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45959.455215509261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45959.455215509261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45959.455215509261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45959.455215509261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45959.455215509261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45959.455215509261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45959.455215509261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45959.455215509261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45959.455215509261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45959.455215509261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45959.455215509261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45959.455215509261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45959.455215509261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45959.455215509261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45959.455215509261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45959.455215509261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45959.455215509261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45959.455215509261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45959.455215509261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45959.455215509261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45959.455215509261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45959.455215509261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45959.455215509261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45959.455215509261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45959.455215509261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45959.455215509261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45959.455215509261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45959.455215509261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45959.455215509261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45959.455215509261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45959.455215509261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45959.455215509261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45959.455215509261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45959.455215509261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45959.455215509261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45959.455215509261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45959.455215509261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45959.455215509261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45959.455215509261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45959.455215509261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45959.455215509261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45959.455215509261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45959.455215509261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45959.455215509261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45959.455215509261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45959.455215509261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45959.455215509261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45959.455215509261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45959.455215509261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45959.455215509261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45959.455215509261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45959.455215509261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45959.455215509261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45959.455215509261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45959.455215509261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45959.455215509261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45959.455215509261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45959.455215509261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45959.455215509261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45959.455215509261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45959.455215509261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45959.455215509261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45959.455215509261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45959.455215509261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45959.455215509261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45959.455215509261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45959.455215509261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45959.455215509261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45959.455215509261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45959.455215509261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45959.455215509261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45959.455215509261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45959.455215509261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45959.455215509261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45959.455215509261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45959.455215509261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45959.455215509261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45959.455215509261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45959.455215509261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45959.455215509261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45959.455215509261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45959.455215509261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45959.455215509261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45959.455215509261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45959.455215509261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45959.455215509261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45959.455215509261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45959.455215509261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45959.455215509261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45959.455215509261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45959.455215509261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45959.455215509261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45959.455215509261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45959.455215509261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45959.455215509261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45959.455215509261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45959.455215509261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45959.455215509261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45959.455215509261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45959.455215509261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45959.455215509261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45959.455215509261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45959.455215509261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45959.455215509261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45959.455215509261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45959.455215509261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45959.455215509261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45959.455215509261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45959.455215509261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45959.455215509261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45959.455215509261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45959.455215509261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45959.455215509261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45959.455215509261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45959.455215509261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45959.455215509261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45959.455215509261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45959.455215509261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45959.455215509261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45959.455215509261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45959.455215509261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45959.455215509261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45959.455215509261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45959.455215509261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45959.455215509261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45959.455215509261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45959.455215509261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45959.455215509261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45959.455215509261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45959.455215509261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45959.455215509261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45959.455215509261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45959.455215509261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45959.455215509261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45959.455215509261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45959.455215509261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45959.455215509261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45959.455215509261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45959.455215509261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45959.455215509261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45959.455215509261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45959.455215509261</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8"/>
  <sheetViews>
    <sheetView workbookViewId="0">
      <selection activeCell="I11" sqref="I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39114</v>
      </c>
      <c r="B2" s="94" t="str">
        <f>IFERROR(VLOOKUP(D2,DB!A:K,11,0),"")</f>
        <v>R4</v>
      </c>
      <c r="C2" s="97">
        <v>1</v>
      </c>
      <c r="D2" s="94" t="s">
        <v>35092</v>
      </c>
      <c r="E2" s="98" t="s">
        <v>39021</v>
      </c>
      <c r="F2" s="99">
        <v>45703.480717592596</v>
      </c>
      <c r="G2" s="100">
        <f ca="1">IFERROR(NOW()-F2,"")</f>
        <v>255.9744979166644</v>
      </c>
      <c r="H2" s="99">
        <v>45703.474768518521</v>
      </c>
      <c r="I2" s="99" t="str">
        <f>IFERROR(VLOOKUP(D2,DB!A:F,6,0),"")</f>
        <v>SCECO</v>
      </c>
      <c r="J2" s="99" t="str">
        <f>IFERROR(VLOOKUP(D2,DB!A:G,7,0),"")</f>
        <v>Dead</v>
      </c>
      <c r="K2" s="101" t="s">
        <v>39115</v>
      </c>
      <c r="L2" s="94" t="str">
        <f>IFERROR(VLOOKUP(D2,DB!A:I,9,0),"")</f>
        <v>Latis</v>
      </c>
    </row>
    <row r="3" spans="1:16" ht="15" customHeight="1">
      <c r="A3" s="119" t="s">
        <v>39116</v>
      </c>
      <c r="B3" s="119" t="str">
        <f>IFERROR(VLOOKUP(D3,DB!A:K,11,0),"")</f>
        <v>R4</v>
      </c>
      <c r="C3" s="120">
        <v>1</v>
      </c>
      <c r="D3" s="94" t="s">
        <v>28974</v>
      </c>
      <c r="E3" s="98" t="s">
        <v>39021</v>
      </c>
      <c r="F3" s="123"/>
      <c r="G3" s="124">
        <f ca="1">IFERROR(NOW()-F3,"")</f>
        <v>45959.455215509261</v>
      </c>
      <c r="H3" s="123">
        <v>45959.359988425924</v>
      </c>
      <c r="I3" s="119" t="str">
        <f>IFERROR(VLOOKUP(D3,DB!A:F,6,0),"")</f>
        <v>SCECO</v>
      </c>
      <c r="J3" s="119" t="str">
        <f>IFERROR(VLOOKUP(D3,DB!A:G,7,0),"")</f>
        <v>Weak</v>
      </c>
      <c r="K3" s="125" t="s">
        <v>39117</v>
      </c>
      <c r="L3" s="121" t="str">
        <f>IFERROR(VLOOKUP(D3,DB!A:I,9,0),"")</f>
        <v>Latis</v>
      </c>
    </row>
    <row r="4" spans="1:16" ht="15" customHeight="1">
      <c r="A4" s="119" t="s">
        <v>39116</v>
      </c>
      <c r="B4" s="119" t="str">
        <f>IFERROR(VLOOKUP(D4,DB!A:K,11,0),"")</f>
        <v>R4</v>
      </c>
      <c r="C4" s="120">
        <v>3</v>
      </c>
      <c r="D4" s="94" t="s">
        <v>35038</v>
      </c>
      <c r="E4" s="98" t="s">
        <v>39021</v>
      </c>
      <c r="F4" s="123"/>
      <c r="G4" s="124">
        <f ca="1">IFERROR(NOW()-F4,"")</f>
        <v>45959.455215509261</v>
      </c>
      <c r="H4" s="123">
        <v>45959.408807870372</v>
      </c>
      <c r="I4" s="119" t="str">
        <f>IFERROR(VLOOKUP(D4,DB!A:F,6,0),"")</f>
        <v>SCECO</v>
      </c>
      <c r="J4" s="119" t="str">
        <f>IFERROR(VLOOKUP(D4,DB!A:G,7,0),"")</f>
        <v>Vandalized</v>
      </c>
      <c r="K4" s="125" t="s">
        <v>39118</v>
      </c>
      <c r="L4" s="121" t="str">
        <f>IFERROR(VLOOKUP(D4,DB!A:I,9,0),"")</f>
        <v>Latis</v>
      </c>
    </row>
    <row r="5" spans="1:16" ht="15" customHeight="1">
      <c r="A5" s="119" t="s">
        <v>39119</v>
      </c>
      <c r="B5" s="119" t="str">
        <f>IFERROR(VLOOKUP(D5,DB!A:K,11,0),"")</f>
        <v>R4</v>
      </c>
      <c r="C5" s="120">
        <v>1</v>
      </c>
      <c r="D5" s="94" t="s">
        <v>34938</v>
      </c>
      <c r="E5" s="98" t="s">
        <v>39021</v>
      </c>
      <c r="F5" s="123">
        <v>45959.423252314817</v>
      </c>
      <c r="G5" s="124">
        <f ca="1">IFERROR(NOW()-F5,"")</f>
        <v>3.1963194443960674E-2</v>
      </c>
      <c r="H5" s="123">
        <v>45959.408807870372</v>
      </c>
      <c r="I5" s="119" t="str">
        <f>IFERROR(VLOOKUP(D5,DB!A:F,6,0),"")</f>
        <v>SCECO</v>
      </c>
      <c r="J5" s="119" t="str">
        <f>IFERROR(VLOOKUP(D5,DB!A:G,7,0),"")</f>
        <v>Vandalized</v>
      </c>
      <c r="K5" s="125" t="s">
        <v>39120</v>
      </c>
      <c r="L5" s="121" t="str">
        <f>IFERROR(VLOOKUP(D5,DB!A:I,9,0),"")</f>
        <v>Latis</v>
      </c>
    </row>
    <row r="6" spans="1:16" ht="15" customHeight="1">
      <c r="A6" s="119" t="s">
        <v>39121</v>
      </c>
      <c r="B6" s="119" t="str">
        <f>IFERROR(VLOOKUP(D6,DB!A:K,11,0),"")</f>
        <v>R4</v>
      </c>
      <c r="C6" s="120">
        <v>1</v>
      </c>
      <c r="D6" s="121" t="s">
        <v>35135</v>
      </c>
      <c r="E6" s="98" t="s">
        <v>39021</v>
      </c>
      <c r="F6" s="123">
        <v>45959.406550925924</v>
      </c>
      <c r="G6" s="124">
        <f ca="1">IFERROR(NOW()-F6,"")</f>
        <v>4.8664583337085787E-2</v>
      </c>
      <c r="H6" s="123">
        <v>45959.406550925924</v>
      </c>
      <c r="I6" s="119" t="str">
        <f>IFERROR(VLOOKUP(D6,DB!A:F,6,0),"")</f>
        <v>SCECO</v>
      </c>
      <c r="J6" s="119" t="str">
        <f>IFERROR(VLOOKUP(D6,DB!A:G,7,0),"")</f>
        <v>Dead</v>
      </c>
      <c r="K6" s="125" t="s">
        <v>39122</v>
      </c>
      <c r="L6" s="121" t="str">
        <f>IFERROR(VLOOKUP(D6,DB!A:I,9,0),"")</f>
        <v>Latis</v>
      </c>
    </row>
    <row r="7" spans="1:16" ht="15" customHeight="1">
      <c r="A7" s="119" t="s">
        <v>39123</v>
      </c>
      <c r="B7" s="119" t="str">
        <f>IFERROR(VLOOKUP(D7,DB!A:K,11,0),"")</f>
        <v>R4</v>
      </c>
      <c r="C7" s="120">
        <v>1</v>
      </c>
      <c r="D7" s="94" t="s">
        <v>35139</v>
      </c>
      <c r="E7" s="98" t="s">
        <v>39021</v>
      </c>
      <c r="F7" s="123">
        <v>45959.433553240742</v>
      </c>
      <c r="G7" s="124">
        <f ca="1">IFERROR(NOW()-F7,"")</f>
        <v>2.166226851841202E-2</v>
      </c>
      <c r="H7" s="123">
        <v>45959.428020833337</v>
      </c>
      <c r="I7" s="119" t="str">
        <f>IFERROR(VLOOKUP(D7,DB!A:F,6,0),"")</f>
        <v>SCECO</v>
      </c>
      <c r="J7" s="119" t="str">
        <f>IFERROR(VLOOKUP(D7,DB!A:G,7,0),"")</f>
        <v>Dead</v>
      </c>
      <c r="K7" s="125" t="s">
        <v>39124</v>
      </c>
      <c r="L7" s="121" t="str">
        <f>IFERROR(VLOOKUP(D7,DB!A:I,9,0),"")</f>
        <v>Latis</v>
      </c>
    </row>
    <row r="8" spans="1:16" ht="15" customHeight="1">
      <c r="A8" s="119"/>
      <c r="B8" s="119" t="str">
        <f>IFERROR(VLOOKUP(D8,DB!A:K,11,0),"")</f>
        <v/>
      </c>
      <c r="C8" s="120"/>
      <c r="D8" s="94"/>
      <c r="E8" s="98"/>
      <c r="F8" s="123"/>
      <c r="G8" s="124">
        <f ca="1">IFERROR(NOW()-F8,"")</f>
        <v>45959.455215509261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45959.455215509261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45959.455215509261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45959.455215509261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45959.455215509261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45959.455215509261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45959.455215509261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45959.455215509261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45959.455215509261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45959.455215509261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45959.455215509261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45959.455215509261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45959.455215509261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45959.455215509261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45959.455215509261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45959.455215509261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45959.455215509261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45959.455215509261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45959.455215509261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45959.455215509261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45959.455215509261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45959.455215509261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45959.455215509261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45959.455215509261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45959.455215509261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45959.455215509261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45959.455215509261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45959.455215509261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45959.455215509261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45959.455215509261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45959.455215509261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45959.455215509261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45959.455215509261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45959.455215509261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45959.455215509261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45959.455215509261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45959.455215509261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45959.455215509261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45959.455215509261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45959.455215509261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45959.455215509261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45959.455215509261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45959.455215509261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45959.455215509261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45959.455215509261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45959.455215509261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45959.455215509261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45959.455215509261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45959.455215509261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45959.455215509261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45959.455215509261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45959.455215509261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45959.455215509261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45959.455215509261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45959.455215509261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45959.455215509261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45959.455215509261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45959.455215509261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45959.455215509261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45959.455215509261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45959.455215509261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45959.455215509261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45959.455215509261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45959.455215509261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45959.455215509261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45959.455215509261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45959.455215509261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45959.455215509261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45959.455215509261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45959.455215509261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45959.455215509261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45959.455215509261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45959.455215509261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45959.455215509261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45959.455215509261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45959.455215509261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45959.455215509261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45959.455215509261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45959.455215509261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45959.455215509261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45959.455215509261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45959.455215509261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45959.455215509261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45959.455215509261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45959.455215509261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45959.455215509261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45959.455215509261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45959.455215509261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45959.455215509261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45959.455215509261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45959.455215509261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45959.455215509261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45959.455215509261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45959.455215509261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45959.455215509261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45959.455215509261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45959.455215509261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45959.455215509261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45959.455215509261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45959.455215509261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45959.455215509261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45959.455215509261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45959.455215509261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45959.455215509261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45959.455215509261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45959.455215509261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45959.455215509261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45959.455215509261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45959.455215509261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45959.455215509261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45959.455215509261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45959.455215509261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45959.455215509261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45959.455215509261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45959.455215509261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45959.455215509261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45959.455215509261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45959.455215509261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45959.455215509261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45959.455215509261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45959.455215509261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45959.455215509261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45959.455215509261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45959.455215509261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45959.455215509261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45959.455215509261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45959.455215509261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45959.455215509261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45959.455215509261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45959.455215509261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45959.455215509261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45959.455215509261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45959.455215509261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45959.455215509261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45959.455215509261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45959.455215509261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45959.455215509261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45959.455215509261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45959.455215509261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45959.455215509261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45959.455215509261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45959.455215509261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45959.455215509261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45959.455215509261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45959.455215509261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45959.455215509261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45959.455215509261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45959.455215509261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45959.455215509261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45959.455215509261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45959.455215509261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45959.455215509261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45959.455215509261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45959.455215509261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45959.455215509261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45959.455215509261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45959.455215509261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45959.455215509261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45959.455215509261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45959.455215509261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45959.455215509261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45959.455215509261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45959.455215509261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45959.455215509261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45959.455215509261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45959.455215509261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45959.455215509261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45959.455215509261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45959.455215509261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45959.455215509261</v>
      </c>
      <c r="H177" s="123"/>
      <c r="I177" s="119" t="str">
        <f>IFERROR(VLOOKUP(D177,DB!A:F,6,0),"")</f>
        <v/>
      </c>
      <c r="J177" s="119" t="str">
        <f>IFERROR(VLOOKUP(D177,DB!A:G,7,0),"")</f>
        <v/>
      </c>
      <c r="K177" s="125"/>
      <c r="L177" s="121" t="str">
        <f>IFERROR(VLOOKUP(D177,DB!A:I,9,0),"")</f>
        <v/>
      </c>
    </row>
    <row r="178" spans="1:12" ht="15" customHeight="1">
      <c r="A178" s="126"/>
      <c r="B178" s="126" t="str">
        <f>IFERROR(VLOOKUP(D178,DB!A:K,11,0),"")</f>
        <v/>
      </c>
      <c r="C178" s="127"/>
      <c r="D178" s="128"/>
      <c r="E178" s="129"/>
      <c r="F178" s="130"/>
      <c r="G178" s="131">
        <f ca="1">IFERROR(NOW()-F178,"")</f>
        <v>45959.455215509261</v>
      </c>
      <c r="H178" s="130"/>
      <c r="I178" s="126" t="str">
        <f>IFERROR(VLOOKUP(D178,DB!A:F,6,0),"")</f>
        <v/>
      </c>
      <c r="J178" s="126" t="str">
        <f>IFERROR(VLOOKUP(D178,DB!A:G,7,0),"")</f>
        <v/>
      </c>
      <c r="K178" s="132"/>
      <c r="L178" s="128" t="str">
        <f>IFERROR(VLOOKUP(D178,DB!A:I,9,0),"")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tabSelected="1"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67.623155324072286</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39024</v>
      </c>
      <c r="F3" s="38">
        <v>45926.188877314817</v>
      </c>
      <c r="G3" s="144">
        <f t="shared" ref="G3" ca="1" si="0">IFERROR(NOW()-F3,"")</f>
        <v>33.266338194443961</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39024</v>
      </c>
      <c r="F4" s="153">
        <v>45948.661111111112</v>
      </c>
      <c r="G4" s="154">
        <f ca="1">IFERROR(NOW()-F4,"")</f>
        <v>10.794104398148193</v>
      </c>
      <c r="H4" s="153">
        <v>45948.661111111112</v>
      </c>
      <c r="I4" s="152" t="str">
        <f>IFERROR(VLOOKUP(D4,DB!A:F,6,0),"")</f>
        <v>SCECO</v>
      </c>
      <c r="J4" s="152" t="str">
        <f>IFERROR(VLOOKUP(D4,DB!A:G,7,0),"")</f>
        <v>Dead</v>
      </c>
      <c r="K4" s="152" t="s">
        <v>39130</v>
      </c>
      <c r="L4" s="152" t="str">
        <f>IFERROR(VLOOKUP(D4,DB!A:I,9,0),"")</f>
        <v>Latis</v>
      </c>
    </row>
    <row r="5" spans="1:13" ht="15">
      <c r="A5" s="152" t="s">
        <v>39131</v>
      </c>
      <c r="B5" s="152" t="str">
        <f>IFERROR(VLOOKUP(D5,DB!A:K,11,0),"")</f>
        <v>R5</v>
      </c>
      <c r="C5" s="152">
        <v>3</v>
      </c>
      <c r="D5" s="152" t="s">
        <v>38247</v>
      </c>
      <c r="E5" s="152" t="s">
        <v>39021</v>
      </c>
      <c r="F5" s="153">
        <v>45959.415034722224</v>
      </c>
      <c r="G5" s="154">
        <f ca="1">IFERROR(NOW()-F5,"")</f>
        <v>4.0180787036661059E-2</v>
      </c>
      <c r="H5" s="153">
        <v>45959.406481481485</v>
      </c>
      <c r="I5" s="152" t="str">
        <f>IFERROR(VLOOKUP(D5,DB!A:F,6,0),"")</f>
        <v>SCECO</v>
      </c>
      <c r="J5" s="152" t="str">
        <f>IFERROR(VLOOKUP(D5,DB!A:G,7,0),"")</f>
        <v>Haj Removal</v>
      </c>
      <c r="K5" s="152" t="s">
        <v>39132</v>
      </c>
      <c r="L5" s="152" t="str">
        <f>IFERROR(VLOOKUP(D5,DB!A:I,9,0),"")</f>
        <v>Latis</v>
      </c>
    </row>
    <row r="6" spans="1:13" ht="15">
      <c r="A6" s="152"/>
      <c r="B6" s="152" t="str">
        <f>IFERROR(VLOOKUP(D6,DB!A:K,11,0),"")</f>
        <v/>
      </c>
      <c r="C6" s="152"/>
      <c r="D6"/>
      <c r="E6" s="152"/>
      <c r="F6" s="153"/>
      <c r="G6" s="154">
        <f ca="1">IFERROR(NOW()-F6,"")</f>
        <v>45959.455215509261</v>
      </c>
      <c r="H6" s="153"/>
      <c r="I6" s="152" t="str">
        <f>IFERROR(VLOOKUP(D6,DB!A:F,6,0),"")</f>
        <v/>
      </c>
      <c r="J6" s="152" t="str">
        <f>IFERROR(VLOOKUP(D6,DB!A:G,7,0),"")</f>
        <v/>
      </c>
      <c r="K6" s="152"/>
      <c r="L6" s="152" t="str">
        <f>IFERROR(VLOOKUP(D6,DB!A:I,9,0),"")</f>
        <v/>
      </c>
    </row>
    <row r="7" spans="1:13" ht="15">
      <c r="A7" s="152"/>
      <c r="B7" s="152" t="str">
        <f>IFERROR(VLOOKUP(D7,DB!A:K,11,0),"")</f>
        <v>R5</v>
      </c>
      <c r="C7" s="152"/>
      <c r="D7" s="152" t="s">
        <v>38773</v>
      </c>
      <c r="E7" s="152"/>
      <c r="F7" s="153"/>
      <c r="G7" s="154">
        <f ca="1">IFERROR(NOW()-F7,"")</f>
        <v>45959.455215509261</v>
      </c>
      <c r="H7" s="153"/>
      <c r="I7" s="152" t="str">
        <f>IFERROR(VLOOKUP(D7,DB!A:F,6,0),"")</f>
        <v>Sceco</v>
      </c>
      <c r="J7" s="152" t="str">
        <f>IFERROR(VLOOKUP(D7,DB!A:G,7,0),"")</f>
        <v>In progress</v>
      </c>
      <c r="K7" s="152"/>
      <c r="L7" s="152" t="str">
        <f>IFERROR(VLOOKUP(D7,DB!A:I,9,0),"")</f>
        <v>Latis</v>
      </c>
    </row>
    <row r="8" spans="1:13" ht="15">
      <c r="A8" s="152"/>
      <c r="B8" s="152" t="str">
        <f>IFERROR(VLOOKUP(D8,DB!A:K,11,0),"")</f>
        <v/>
      </c>
      <c r="C8" s="152"/>
      <c r="D8" s="152"/>
      <c r="E8" s="152"/>
      <c r="F8" s="153"/>
      <c r="G8" s="154">
        <f ca="1">IFERROR(NOW()-F8,"")</f>
        <v>45959.455215509261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45959.455215509261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45959.455215509261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45959.455215509261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45959.455215509261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45959.455215509261</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45959.455215509261</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45959.455215509261</v>
      </c>
      <c r="H15" s="153"/>
      <c r="I15" s="152" t="str">
        <f>IFERROR(VLOOKUP(D15,DB!A:F,6,0),"")</f>
        <v/>
      </c>
      <c r="J15" s="152" t="str">
        <f>IFERROR(VLOOKUP(D15,DB!A:G,7,0),"")</f>
        <v/>
      </c>
      <c r="K15" s="152"/>
      <c r="L15" s="152" t="str">
        <f>IFERROR(VLOOKUP(D15,DB!A:I,9,0),"")</f>
        <v/>
      </c>
    </row>
    <row r="16" spans="1:13" ht="15.75">
      <c r="A16" s="152"/>
      <c r="B16" s="152" t="str">
        <f>IFERROR(VLOOKUP(D16,DB!A:K,11,0),"")</f>
        <v/>
      </c>
      <c r="C16" s="152"/>
      <c r="D16" s="169"/>
      <c r="E16" s="152"/>
      <c r="F16" s="153"/>
      <c r="G16" s="154">
        <f ca="1">IFERROR(NOW()-F16,"")</f>
        <v>45959.455215509261</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45959.455215509261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45959.455215509261</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45959.455215509261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45959.455215509261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45959.455215509261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45959.455215509261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45959.455215509261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45959.455215509261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45959.455215509261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45959.455215509261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45959.455215509261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45959.455215509261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45959.455215509261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45959.455215509261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45959.455215509261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45959.455215509261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45959.455215509261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45959.455215509261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45959.455215509261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45959.455215509261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45959.455215509261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45959.455215509261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45959.455215509261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45959.455215509261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45959.455215509261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45959.455215509261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45959.455215509261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45959.455215509261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45959.455215509261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45959.455215509261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45959.455215509261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45959.455215509261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45959.455215509261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45959.455215509261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45959.455215509261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45959.455215509261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45959.455215509261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45959.455215509261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45959.455215509261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45959.455215509261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45959.455215509261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45959.455215509261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45959.455215509261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45959.455215509261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45959.455215509261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45959.455215509261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45959.455215509261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45959.455215509261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45959.455215509261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45959.455215509261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45959.455215509261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45959.455215509261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45959.455215509261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45959.455215509261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45959.455215509261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45959.455215509261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45959.455215509261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45959.455215509261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45959.455215509261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45959.455215509261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45959.455215509261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45959.455215509261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45959.455215509261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45959.455215509261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45959.455215509261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45959.455215509261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45959.455215509261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45959.455215509261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45959.455215509261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45959.455215509261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45959.455215509261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45959.455215509261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45959.455215509261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45959.455215509261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45959.455215509261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45959.455215509261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45959.455215509261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45959.455215509261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45959.455215509261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45959.455215509261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45959.455215509261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45959.455215509261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45959.455215509261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45959.455215509261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45959.455215509261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45959.455215509261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45959.455215509261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45959.455215509261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45959.455215509261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45959.455215509261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45959.455215509261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45959.455215509261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45959.455215509261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45959.455215509261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45959.455215509261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45959.455215509261</v>
      </c>
      <c r="H112" s="153"/>
      <c r="I112" s="152" t="str">
        <f>IFERROR(VLOOKUP(D112,DB!A:F,6,0),"")</f>
        <v/>
      </c>
      <c r="J112" s="152" t="str">
        <f>IFERROR(VLOOKUP(D112,DB!A:G,7,0),"")</f>
        <v/>
      </c>
      <c r="K112" s="152"/>
      <c r="L112" s="152" t="str">
        <f>IFERROR(VLOOKUP(D112,DB!A:I,9,0),"")</f>
        <v/>
      </c>
    </row>
    <row r="113" spans="1:12" ht="15">
      <c r="A113" s="158"/>
      <c r="B113" s="158" t="str">
        <f>IFERROR(VLOOKUP(D113,DB!A:K,11,0),"")</f>
        <v/>
      </c>
      <c r="C113" s="158"/>
      <c r="D113" s="158"/>
      <c r="E113" s="158"/>
      <c r="F113" s="159"/>
      <c r="G113" s="160">
        <f ca="1">IFERROR(NOW()-F113,"")</f>
        <v>45959.455215509261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45959.455215509261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45959.455215509261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45959.455215509261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45959.455215509261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45959.455215509261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45959.455215509261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45959.455215509261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45959.455215509261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45959.455215509261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45959.455215509261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45959.455215509261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45959.455215509261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45959.455215509261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45959.455215509261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45959.455215509261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45959.455215509261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45959.455215509261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45959.455215509261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45959.455215509261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45959.455215509261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45959.455215509261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45959.455215509261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45959.455215509261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45959.455215509261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45959.455215509261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45959.455215509261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45959.455215509261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45959.455215509261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45959.455215509261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45959.455215509261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45959.455215509261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45959.455215509261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45959.455215509261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45959.455215509261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45959.455215509261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45959.455215509261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45959.455215509261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45959.455215509261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45959.455215509261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45959.455215509261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45959.455215509261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45959.455215509261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45959.455215509261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45959.455215509261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45959.455215509261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45959.455215509261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45959.455215509261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45959.455215509261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45959.455215509261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45959.455215509261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45959.455215509261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45959.455215509261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45959.455215509261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45959.455215509261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45959.455215509261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45959.455215509261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45959.455215509261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45959.455215509261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45959.455215509261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45959.455215509261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45959.455215509261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45959.455215509261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45959.455215509261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45959.455215509261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45959.455215509261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45959.455215509261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45959.455215509261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45959.455215509261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45959.455215509261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45959.455215509261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45959.455215509261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45959.455215509261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45959.455215509261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45959.455215509261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45959.455215509261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45959.455215509261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45959.455215509261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45959.455215509261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45959.455215509261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45959.455215509261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45959.455215509261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45959.455215509261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45959.455215509261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45959.455215509261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45959.455215509261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45959.455215509261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45959.455215509261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45959.455215509261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45959.455215509261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45959.455215509261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45959.455215509261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45959.455215509261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45959.455215509261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45959.455215509261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45959.455215509261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45959.455215509261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45959.455215509261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45959.455215509261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45959.455215509261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45959.455215509261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45959.455215509261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45959.455215509261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45959.455215509261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45959.455215509261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45959.455215509261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45959.455215509261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45959.455215509261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45959.455215509261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45959.455215509261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45959.455215509261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45959.455215509261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45959.455215509261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45959.455215509261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45959.455215509261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45959.455215509261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45959.455215509261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45959.455215509261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45959.455215509261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45959.455215509261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45959.455215509261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45959.455215509261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45959.455215509261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45959.455215509261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45959.455215509261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45959.455215509261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45959.455215509261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45959.455215509261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45959.455215509261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45959.455215509261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45959.455215509261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45959.455215509261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45959.455215509261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45959.455215509261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45959.455215509261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45959.455215509261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45959.455215509261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45959.455215509261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45959.455215509261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45959.455215509261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45959.455215509261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45959.455215509261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45959.455215509261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45959.455215509261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45959.455215509261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45959.455215509261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45959.455215509261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45959.455215509261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45959.455215509261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45959.455215509261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45959.455215509261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45959.455215509261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45959.455215509261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45959.455215509261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45959.455215509261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45959.455215509261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45959.455215509261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45959.455215509261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45959.455215509261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45959.455215509261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45959.455215509261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45959.455215509261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45959.455215509261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45959.455215509261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45959.455215509261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45959.455215509261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45959.455215509261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45959.455215509261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45959.455215509261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45959.455215509261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45959.455215509261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45959.455215509261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45959.455215509261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45959.455215509261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45959.455215509261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45959.455215509261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45959.455215509261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45959.455215509261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45959.455215509261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45959.455215509261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45959.455215509261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45959.455215509261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45959.455215509261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45959.455215509261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45959.455215509261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45959.455215509261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45959.455215509261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45959.455215509261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45959.455215509261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45959.455215509261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45959.455215509261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45959.455215509261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45959.455215509261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45959.455215509261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45959.455215509261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45959.455215509261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45959.455215509261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45959.455215509261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45959.455215509261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45959.455215509261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45959.455215509261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45959.455215509261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45959.455215509261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45959.455215509261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45959.455215509261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45959.455215509261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45959.455215509261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45959.455215509261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45959.455215509261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45959.455215509261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45959.455215509261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45959.455215509261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45959.455215509261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45959.455215509261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45959.455215509261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45959.455215509261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45959.455215509261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45959.455215509261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45959.455215509261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45959.455215509261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45959.455215509261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45959.455215509261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45959.455215509261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45959.455215509261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45959.455215509261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45959.455215509261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45959.455215509261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45959.455215509261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45959.455215509261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45959.455215509261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45959.455215509261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45959.455215509261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45959.455215509261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45959.455215509261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45959.455215509261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45959.455215509261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45959.455215509261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45959.455215509261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45959.455215509261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45959.455215509261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45959.455215509261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45959.455215509261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45959.455215509261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45959.455215509261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45959.455215509261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45959.455215509261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45959.455215509261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45959.455215509261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45959.455215509261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45959.455215509261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45959.455215509261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45959.455215509261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45959.455215509261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45959.455215509261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45959.455215509261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45959.455215509261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45959.455215509261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45959.455215509261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45959.455215509261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45959.455215509261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45959.455215509261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45959.455215509261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45959.455215509261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45959.455215509261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45959.455215509261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45959.455215509261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45959.455215509261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45959.455215509261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45959.455215509261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45959.455215509261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45959.455215509261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45959.455215509261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45959.455215509261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45959.455215509261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45959.455215509261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45959.455215509261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45959.455215509261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45959.455215509261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45959.455215509261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45959.455215509261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45959.455215509261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45959.455215509261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45959.455215509261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45959.455215509261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45959.455215509261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45959.455215509261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45959.455215509261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45959.455215509261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45959.455215509261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45959.455215509261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45959.455215509261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45959.455215509261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45959.455215509261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45959.455215509261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45959.455215509261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45959.455215509261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45959.455215509261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45959.455215509261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45959.455215509261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45959.455215509261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45959.455215509261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45959.455215509261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45959.455215509261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45959.455215509261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45959.455215509261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45959.455215509261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45959.455215509261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45959.455215509261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45959.455215509261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45959.455215509261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45959.455215509261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45959.455215509261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45959.455215509261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45959.455215509261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45959.455215509261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45959.455215509261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45959.455215509261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45959.455215509261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45959.455215509261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45959.455215509261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45959.455215509261</v>
      </c>
      <c r="H433" s="159"/>
      <c r="I433" s="158" t="str">
        <f>IFERROR(VLOOKUP(D433,DB!A:F,6,0),"")</f>
        <v/>
      </c>
      <c r="J433" s="158" t="str">
        <f>IFERROR(VLOOKUP(D433,DB!A:G,7,0),"")</f>
        <v/>
      </c>
      <c r="K433" s="158"/>
      <c r="L433" s="158" t="str">
        <f>IFERROR(VLOOKUP(D433,DB!A:I,9,0),"")</f>
        <v/>
      </c>
    </row>
    <row r="434" spans="1:12" ht="15"/>
    <row r="435" spans="1:12" ht="15"/>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43" ht="15"/>
    <row r="544" ht="15"/>
    <row r="546" ht="15"/>
    <row r="547" ht="15"/>
    <row r="548" ht="15"/>
    <row r="549" ht="15"/>
    <row r="551" ht="15"/>
    <row r="552" ht="15"/>
    <row r="559" ht="15"/>
    <row r="560" ht="15"/>
    <row r="561" ht="15"/>
    <row r="562" ht="15"/>
    <row r="563" ht="15"/>
    <row r="564" ht="15"/>
    <row r="567" ht="15"/>
    <row r="568" ht="15"/>
    <row r="569" ht="15"/>
    <row r="570" ht="15"/>
    <row r="571" ht="15"/>
    <row r="572" ht="15"/>
    <row r="573" ht="15"/>
    <row r="574" ht="15"/>
    <row r="575" ht="15"/>
    <row r="576" ht="15"/>
    <row r="577" ht="15"/>
    <row r="578"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4" ht="15"/>
    <row r="635" ht="15"/>
    <row r="672" ht="15"/>
    <row r="673" ht="15"/>
    <row r="674" ht="15"/>
    <row r="675" ht="15"/>
    <row r="676" ht="15"/>
    <row r="677" ht="15"/>
    <row r="678" ht="15"/>
    <row r="679" ht="15"/>
    <row r="680" ht="15"/>
    <row r="681"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764" ht="15"/>
    <row r="766" ht="15"/>
    <row r="767"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800" ht="15"/>
    <row r="801" ht="15"/>
    <row r="971" ht="15"/>
    <row r="972" ht="15"/>
    <row r="973" ht="15"/>
    <row r="974" ht="15"/>
    <row r="975" ht="15"/>
    <row r="976" ht="15"/>
    <row r="982" ht="15"/>
    <row r="983" ht="15"/>
    <row r="984" ht="15"/>
    <row r="985" ht="15"/>
    <row r="986" ht="15"/>
    <row r="987" ht="15"/>
    <row r="988"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9" ht="15"/>
    <row r="1040" ht="15"/>
    <row r="1046" ht="15"/>
    <row r="1047" ht="15"/>
    <row r="1049" ht="15"/>
    <row r="1050" ht="15"/>
    <row r="1051" ht="15"/>
    <row r="1052" ht="15"/>
    <row r="1053" ht="15"/>
    <row r="1054" ht="15"/>
    <row r="1055" ht="15"/>
    <row r="1057" ht="15"/>
    <row r="1058" ht="15"/>
    <row r="1059"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8" ht="15"/>
    <row r="1129" ht="15"/>
    <row r="1130" ht="15"/>
    <row r="1131" ht="15"/>
    <row r="1132" ht="15"/>
    <row r="1133" ht="15"/>
    <row r="1134" ht="15"/>
    <row r="1135" ht="15"/>
    <row r="1136" ht="15"/>
    <row r="1137" ht="15"/>
    <row r="1138" ht="15"/>
    <row r="1139" ht="15"/>
    <row r="1140" ht="15"/>
    <row r="1141" ht="15"/>
    <row r="1143" ht="15"/>
    <row r="1144" ht="15"/>
    <row r="1145" ht="15"/>
    <row r="1146" ht="15"/>
    <row r="1147" ht="15"/>
    <row r="1148" ht="15"/>
    <row r="1149" ht="15"/>
    <row r="1150" ht="15"/>
    <row r="1151" ht="15"/>
    <row r="1152" ht="15"/>
    <row r="1153" ht="15"/>
    <row r="1154" ht="15"/>
    <row r="1157" ht="15"/>
    <row r="1158" ht="15"/>
    <row r="1159" ht="15"/>
    <row r="1160" ht="15"/>
    <row r="1161" ht="15"/>
    <row r="1162" ht="15"/>
    <row r="1163" ht="15"/>
    <row r="1165" ht="15"/>
    <row r="1166" ht="15"/>
    <row r="1167" ht="15"/>
    <row r="1168" ht="15"/>
    <row r="1169" ht="15"/>
    <row r="1170" ht="15"/>
    <row r="1171" ht="15"/>
    <row r="1172" ht="15"/>
    <row r="1173" ht="15"/>
    <row r="1174" ht="15"/>
    <row r="1175" ht="15"/>
    <row r="1177" ht="15"/>
    <row r="1178" ht="15"/>
    <row r="1179" ht="15"/>
    <row r="1180" ht="15"/>
    <row r="1181" ht="15"/>
    <row r="1182" ht="15"/>
    <row r="1183" ht="15"/>
    <row r="1184" ht="15"/>
    <row r="1185" ht="15"/>
    <row r="1186" ht="15"/>
    <row r="1194" ht="15"/>
    <row r="1195" ht="15"/>
    <row r="1198" ht="15"/>
    <row r="1199" ht="15"/>
    <row r="1200" ht="15"/>
    <row r="1201" ht="15"/>
    <row r="1202" ht="15"/>
    <row r="1203" ht="15"/>
    <row r="1204" ht="15"/>
    <row r="1205" ht="15"/>
    <row r="1208" ht="15"/>
    <row r="1209" ht="15"/>
    <row r="1210" ht="15"/>
    <row r="1211" ht="15"/>
    <row r="1212" ht="15"/>
    <row r="1213" ht="15"/>
    <row r="1214" ht="15"/>
    <row r="1215" ht="15"/>
    <row r="1216" ht="15"/>
    <row r="1217" ht="15"/>
    <row r="1218" ht="15"/>
    <row r="1219" ht="15"/>
    <row r="1221" ht="15"/>
    <row r="1222" ht="15"/>
    <row r="1223" ht="15"/>
    <row r="1226" ht="15"/>
    <row r="1228" ht="15"/>
    <row r="1230" ht="15"/>
    <row r="1233" ht="15"/>
    <row r="1234" ht="15"/>
    <row r="1235" ht="15"/>
    <row r="1237" ht="15"/>
    <row r="1239" ht="15"/>
    <row r="1240" ht="15"/>
    <row r="1241" ht="15"/>
    <row r="1242" ht="15"/>
    <row r="1243" ht="15"/>
    <row r="1245" ht="15"/>
    <row r="1246" ht="15"/>
    <row r="1247" ht="15"/>
    <row r="1248" ht="15"/>
    <row r="1250" ht="15"/>
    <row r="1252" ht="15"/>
    <row r="1253" ht="15"/>
    <row r="1255" ht="15"/>
    <row r="1256" ht="15"/>
    <row r="1257" ht="15"/>
    <row r="1258" ht="15"/>
    <row r="1260" ht="15"/>
    <row r="1262" ht="15"/>
    <row r="1263" ht="15"/>
    <row r="1264" ht="15"/>
    <row r="1265" ht="15"/>
    <row r="1267" ht="15"/>
    <row r="1268" ht="15"/>
    <row r="1269" ht="15"/>
    <row r="1270" ht="15"/>
    <row r="1271" ht="15"/>
    <row r="1272" ht="15"/>
    <row r="1273" ht="15"/>
    <row r="1276" ht="15"/>
    <row r="1278" ht="15"/>
    <row r="1279" ht="15"/>
    <row r="1280" ht="15"/>
    <row r="1281" ht="15"/>
    <row r="1282" ht="15"/>
    <row r="1283" ht="15"/>
    <row r="1284" ht="15"/>
    <row r="1285" ht="15"/>
    <row r="1288" ht="15"/>
    <row r="1289" ht="15"/>
    <row r="1291" ht="15"/>
    <row r="1293" ht="15"/>
    <row r="1294" ht="15"/>
    <row r="1295" ht="15"/>
    <row r="1296" ht="15"/>
    <row r="1297" ht="15"/>
    <row r="1301" ht="15"/>
    <row r="1302" ht="15"/>
  </sheetData>
  <dataValidations count="2">
    <dataValidation allowBlank="1" showInputMessage="1" showErrorMessage="1" sqref="E1" xr:uid="{920C6338-E771-4DAE-8C89-92A9093EA4DE}"/>
    <dataValidation type="list" allowBlank="1" showInputMessage="1" showErrorMessage="1" sqref="E2:E43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2"/>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39133</v>
      </c>
      <c r="B2" s="103" t="str">
        <f>IFERROR(VLOOKUP(D2,DB!A:K,11,0),"")</f>
        <v>R6</v>
      </c>
      <c r="C2" s="105">
        <v>1</v>
      </c>
      <c r="D2" s="103" t="s">
        <v>37470</v>
      </c>
      <c r="E2" s="106"/>
      <c r="F2" s="107"/>
      <c r="G2" s="77">
        <f ca="1">IFERROR(NOW()-F2,"-")</f>
        <v>45959.455215509261</v>
      </c>
      <c r="H2" s="107">
        <v>45959.404108796298</v>
      </c>
      <c r="I2" s="103" t="str">
        <f>IFERROR(VLOOKUP(D2,DB!A:F,6,0),"")</f>
        <v>Generator-SG</v>
      </c>
      <c r="J2" s="102" t="str">
        <f>IFERROR(VLOOKUP(D2,DB!A:G,7,0),"")</f>
        <v>Vandalized</v>
      </c>
      <c r="K2" s="108" t="s">
        <v>39134</v>
      </c>
      <c r="L2" s="109" t="str">
        <f>IFERROR(VLOOKUP(D2,DB!A:I,9,0),"")</f>
        <v>Latis</v>
      </c>
    </row>
    <row r="3" spans="1:16383" ht="31.5" customHeight="1">
      <c r="A3" s="104"/>
      <c r="B3" s="103" t="str">
        <f>IFERROR(VLOOKUP(D3,DB!A:K,11,0),"")</f>
        <v/>
      </c>
      <c r="C3" s="105"/>
      <c r="D3" s="103"/>
      <c r="E3" s="106"/>
      <c r="F3" s="107"/>
      <c r="G3" s="77">
        <f ca="1">IFERROR(NOW()-F3,"-")</f>
        <v>45959.455215509261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45959.455215509261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45959.455215509261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45959.455215509261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45959.455215509261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45959.455215509261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45959.455215509261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45959.455215509261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45959.455215509261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45959.455215509261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45959.455215509261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45959.455215509261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45959.455215509261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45959.455215509261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45959.455215509261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45959.455215509261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45959.455215509261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45959.455215509261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45959.455215509261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45959.455215509261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45959.455215509261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45959.455215509261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45959.455215509261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45959.455215509261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45959.455215509261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45959.455215509261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45959.455215509261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45959.455215509261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45959.455215509261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45959.455215509261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45959.455215509261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45959.455215509261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45959.455215509261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45959.455215509261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45959.455215509261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45959.455215509261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45959.455215509261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45959.455215509261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45959.455215509261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45959.455215509261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45959.455215509261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45959.455215509261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45959.455215509261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45959.455215509261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45959.455215509261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45959.455215509261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45959.455215509261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45959.455215509261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45959.455215509261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45959.455215509261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45959.455215509261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45959.455215509261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45959.455215509261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45959.455215509261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45959.455215509261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45959.455215509261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45959.455215509261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45959.455215509261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45959.455215509261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45959.455215509261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45959.455215509261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45959.455215509261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45959.455215509261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45959.455215509261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45959.455215509261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45959.455215509261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45959.455215509261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45959.455215509261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45959.455215509261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45959.455215509261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45959.455215509261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45959.455215509261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45959.455215509261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45959.455215509261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45959.455215509261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45959.455215509261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45959.455215509261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45959.455215509261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45959.455215509261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45959.455215509261</v>
      </c>
      <c r="H82" s="107"/>
      <c r="I82" s="103" t="str">
        <f>IFERROR(VLOOKUP(D82,DB!A:F,6,0),"")</f>
        <v/>
      </c>
      <c r="J82" s="102" t="str">
        <f>IFERROR(VLOOKUP(D82,DB!A:G,7,0),"")</f>
        <v/>
      </c>
      <c r="K82" s="108"/>
      <c r="L82" s="109" t="str">
        <f>IFERROR(VLOOKUP(D82,DB!A:I,9,0),"")</f>
        <v/>
      </c>
    </row>
  </sheetData>
  <dataValidations count="2">
    <dataValidation allowBlank="1" showInputMessage="1" showErrorMessage="1" sqref="E1" xr:uid="{380493DB-286A-4683-AF55-C78F04945A49}"/>
    <dataValidation type="list" allowBlank="1" showInputMessage="1" showErrorMessage="1" sqref="E2:E8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2025-10-29T07:56:21Z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