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781" documentId="13_ncr:1_{F6CB121F-512D-4AA6-A0C1-0FB36C537598}" xr6:coauthVersionLast="47" xr6:coauthVersionMax="47" xr10:uidLastSave="{A355557B-10B0-4515-A930-8BDC5BFB9766}"/>
  <bookViews>
    <workbookView xWindow="-109" yWindow="-109" windowWidth="26301" windowHeight="14169" firstSheet="2"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22" i="1"/>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3" i="4"/>
  <c r="I3" i="4"/>
  <c r="J3" i="4"/>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4" i="2"/>
  <c r="G4" i="2"/>
  <c r="I4" i="2"/>
  <c r="J4" i="2"/>
  <c r="L4" i="2"/>
  <c r="B5" i="2"/>
  <c r="G5" i="2"/>
  <c r="I5" i="2"/>
  <c r="J5" i="2"/>
  <c r="L5" i="2"/>
  <c r="B6" i="2"/>
  <c r="G6" i="2"/>
  <c r="I6" i="2"/>
  <c r="J6" i="2"/>
  <c r="L6" i="2"/>
  <c r="B7" i="2"/>
  <c r="G7" i="2"/>
  <c r="I7" i="2"/>
  <c r="J7" i="2"/>
  <c r="L7" i="2"/>
  <c r="B8" i="2"/>
  <c r="G8" i="2"/>
  <c r="I8" i="2"/>
  <c r="J8" i="2"/>
  <c r="L8"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alcChain>
</file>

<file path=xl/sharedStrings.xml><?xml version="1.0" encoding="utf-8"?>
<sst xmlns="http://schemas.openxmlformats.org/spreadsheetml/2006/main" count="179024" uniqueCount="39104">
  <si>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</si>
  <si>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</si>
  <si>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</si>
  <si>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</si>
  <si>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</si>
  <si>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</si>
  <si>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</si>
  <si>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</si>
  <si>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</si>
  <si>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</si>
  <si>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</si>
  <si>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</si>
  <si>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</si>
  <si>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</si>
  <si>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</si>
  <si>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</si>
  <si>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</si>
  <si>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</si>
  <si>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</si>
  <si>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</si>
  <si>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</si>
  <si>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</si>
  <si>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</si>
  <si>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</si>
  <si>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</si>
  <si>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</si>
  <si>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</si>
  <si>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</si>
  <si>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</si>
  <si>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</si>
  <si>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</si>
  <si>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</si>
  <si>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</si>
  <si>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</si>
  <si>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</si>
  <si>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</si>
  <si>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</si>
  <si>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</si>
  <si>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</si>
  <si>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</si>
  <si>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</si>
  <si>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</si>
  <si>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</si>
  <si>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</si>
  <si>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</si>
  <si>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</si>
  <si>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</si>
  <si>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</si>
  <si>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</si>
  <si>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</si>
  <si>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</si>
  <si>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</si>
  <si>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</si>
  <si>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</si>
  <si>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</si>
  <si>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</si>
  <si>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</si>
  <si>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</si>
  <si>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</si>
  <si>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</si>
  <si>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</si>
  <si>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</si>
  <si>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</si>
  <si>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</si>
  <si>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</si>
  <si>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</si>
  <si>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</si>
  <si>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</si>
  <si>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</si>
  <si>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</si>
  <si>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</si>
  <si>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</si>
  <si>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</si>
  <si>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</si>
  <si>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</si>
  <si>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</si>
  <si>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</si>
  <si>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</si>
  <si>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</si>
  <si>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</si>
  <si>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</si>
  <si>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</si>
  <si>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</si>
  <si>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</si>
  <si>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</si>
  <si>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</si>
  <si>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</si>
  <si>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</si>
  <si>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</si>
  <si>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</si>
  <si>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</si>
  <si>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</si>
  <si>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</si>
  <si>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</si>
  <si>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</si>
  <si>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</si>
  <si>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</si>
  <si>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</si>
  <si>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</si>
  <si>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</si>
  <si>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</si>
  <si>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</si>
  <si>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</si>
  <si>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</si>
  <si>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</si>
  <si>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</si>
  <si>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</si>
  <si>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</si>
  <si>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</si>
  <si>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</si>
  <si>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</si>
  <si>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</si>
  <si>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</si>
  <si>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</si>
  <si>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</si>
  <si>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</si>
  <si>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</si>
  <si>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</si>
  <si>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</si>
  <si>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</si>
  <si>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</si>
  <si>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</si>
  <si>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</si>
  <si>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</si>
  <si>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</si>
  <si>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</si>
  <si>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</si>
  <si>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</si>
  <si>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</si>
  <si>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</si>
  <si>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</si>
  <si>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</si>
  <si>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</si>
  <si>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</si>
  <si>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</si>
  <si>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</si>
  <si>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</si>
  <si>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</si>
  <si>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</si>
  <si>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</si>
  <si>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</si>
  <si>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</si>
  <si>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</si>
  <si>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</si>
  <si>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</si>
  <si>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</si>
  <si>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</si>
  <si>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</si>
  <si>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</si>
  <si>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</si>
  <si>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</si>
  <si>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</si>
  <si>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</si>
  <si>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</si>
  <si>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</si>
  <si>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</si>
  <si>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</si>
  <si>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</si>
  <si>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</si>
  <si>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</si>
  <si>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</si>
  <si>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</si>
  <si>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</si>
  <si>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</si>
  <si>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</si>
  <si>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</si>
  <si>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</si>
  <si>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</si>
  <si>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</si>
  <si>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</si>
  <si>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</si>
  <si>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</si>
  <si>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</si>
  <si>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</si>
  <si>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</si>
  <si>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</si>
  <si>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</si>
  <si>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</si>
  <si>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</si>
  <si>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</si>
  <si>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</si>
  <si>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</si>
  <si>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</si>
  <si>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</si>
  <si>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</si>
  <si>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</si>
  <si>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</si>
  <si>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</si>
  <si>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</si>
  <si>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</si>
  <si>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</si>
  <si>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</si>
  <si>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</si>
  <si>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</si>
  <si>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</si>
  <si>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</si>
  <si>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</si>
  <si>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</si>
  <si>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</si>
  <si>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</si>
  <si>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</si>
  <si>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</si>
  <si>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</si>
  <si>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</si>
  <si>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</si>
  <si>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</si>
  <si>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</si>
  <si>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</si>
  <si>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</si>
  <si>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</si>
  <si>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</si>
  <si>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</si>
  <si>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</si>
  <si>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</si>
  <si>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</si>
  <si>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</si>
  <si>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</si>
  <si>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</si>
  <si>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</si>
  <si>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</si>
  <si>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</si>
  <si>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</si>
  <si>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</si>
  <si>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</si>
  <si>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</si>
  <si>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</si>
  <si>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</si>
  <si>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</si>
  <si>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</si>
  <si>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</si>
  <si>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</si>
  <si>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</si>
  <si>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</si>
  <si>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</si>
  <si>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</si>
  <si>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</si>
  <si>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</si>
  <si>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</si>
  <si>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</si>
  <si>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</si>
  <si>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</si>
  <si>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</si>
  <si>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</si>
  <si>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</si>
  <si>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</si>
  <si>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</si>
  <si>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</si>
  <si>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</si>
  <si>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</si>
  <si>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</si>
  <si>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</si>
  <si>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</si>
  <si>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</si>
  <si>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</si>
  <si>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</si>
  <si>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</si>
  <si>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</si>
  <si>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</si>
  <si>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</si>
  <si>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</si>
  <si>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</si>
  <si>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</si>
  <si>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</si>
  <si>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</si>
  <si>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</si>
  <si>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</si>
  <si>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</si>
  <si>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</si>
  <si>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</si>
  <si>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</si>
  <si>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</si>
  <si>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</si>
  <si>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</si>
  <si>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</si>
  <si>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</si>
  <si>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</si>
  <si>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</si>
  <si>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</si>
  <si>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</si>
  <si>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</si>
  <si>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</si>
  <si>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</si>
  <si>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</si>
  <si>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</si>
  <si>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</si>
  <si>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</si>
  <si>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</si>
  <si>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</si>
  <si>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</si>
  <si>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</si>
  <si>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</si>
  <si>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</si>
  <si>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</si>
  <si>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</si>
  <si>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</si>
  <si>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</si>
  <si>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</si>
  <si>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</si>
  <si>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</si>
  <si>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</si>
  <si>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</si>
  <si>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</si>
  <si>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</si>
  <si>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</si>
  <si>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</si>
  <si>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</si>
  <si>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</si>
  <si>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</si>
  <si>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</si>
  <si>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</si>
  <si>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</si>
  <si>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</si>
  <si>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</si>
  <si>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</si>
  <si>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</si>
  <si>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</si>
  <si>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</si>
  <si>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</si>
  <si>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</si>
  <si>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</si>
  <si>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</si>
  <si>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</si>
  <si>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</si>
  <si>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</si>
  <si>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</si>
  <si>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</si>
  <si>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</si>
  <si>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</si>
  <si>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</si>
  <si>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</si>
  <si>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</si>
  <si>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</si>
  <si>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</si>
  <si>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</si>
  <si>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</si>
  <si>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</si>
  <si>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</si>
  <si>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</si>
  <si>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</si>
  <si>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</si>
  <si>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</si>
  <si>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</si>
  <si>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</si>
  <si>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</si>
  <si>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</si>
  <si>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</si>
  <si>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</si>
  <si>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</si>
  <si>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</si>
  <si>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</si>
  <si>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</si>
  <si>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</si>
  <si>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</si>
  <si>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</si>
  <si>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</si>
  <si>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</si>
  <si>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</si>
  <si>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</si>
  <si>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</si>
  <si>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</si>
  <si>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</si>
  <si>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</si>
  <si>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</si>
  <si>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</si>
  <si>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</si>
  <si>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</si>
  <si>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</si>
  <si>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</si>
  <si>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</si>
  <si>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</si>
  <si>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</si>
  <si>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</si>
  <si>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</si>
  <si>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</si>
  <si>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</si>
  <si>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</si>
  <si>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</si>
  <si>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</si>
  <si>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</si>
  <si>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</si>
  <si>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</si>
  <si>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</si>
  <si>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</si>
  <si>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</si>
  <si>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</si>
  <si>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</si>
  <si>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</si>
  <si>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</si>
  <si>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</si>
  <si>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</si>
  <si>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</si>
  <si>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</si>
  <si>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</si>
  <si>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</si>
  <si>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</si>
  <si>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</si>
  <si>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</si>
  <si>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</si>
  <si>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</si>
  <si>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</si>
  <si>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</si>
  <si>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</si>
  <si>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</si>
  <si>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</si>
  <si>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</si>
  <si>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</si>
  <si>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</si>
  <si>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</si>
  <si>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</si>
  <si>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</si>
  <si>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</si>
  <si>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</si>
  <si>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</si>
  <si>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</si>
  <si>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</si>
  <si>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</si>
  <si>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</si>
  <si>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</si>
  <si>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</si>
  <si>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</si>
  <si>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</si>
  <si>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</si>
  <si>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</si>
  <si>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</si>
  <si>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</si>
  <si>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</si>
  <si>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</si>
  <si>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</si>
  <si>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</si>
  <si>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</si>
  <si>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</si>
  <si>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</si>
  <si>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</si>
  <si>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</si>
  <si>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</si>
  <si>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</si>
  <si>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</si>
  <si>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</si>
  <si>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</si>
  <si>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</si>
  <si>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</si>
  <si>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</si>
  <si>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</si>
  <si>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</si>
  <si>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</si>
  <si>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</si>
  <si>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</si>
  <si>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</si>
  <si>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</si>
  <si>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</si>
  <si>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</si>
  <si>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</si>
  <si>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</si>
  <si>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</si>
  <si>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</si>
  <si>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</si>
  <si>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</si>
  <si>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</si>
  <si>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</si>
  <si>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</si>
  <si>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</si>
  <si>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</si>
  <si>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</si>
  <si>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</si>
  <si>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</si>
  <si>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</si>
  <si>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</si>
  <si>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</si>
  <si>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</si>
  <si>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</si>
  <si>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</si>
  <si>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</si>
  <si>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</si>
  <si>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</si>
  <si>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</si>
  <si>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</si>
  <si>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</si>
  <si>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</si>
  <si>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</si>
  <si>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</si>
  <si>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</si>
  <si>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</si>
  <si>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</si>
  <si>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</si>
  <si>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</si>
  <si>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</si>
  <si>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</si>
  <si>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</si>
  <si>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</si>
  <si>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</si>
  <si>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</si>
  <si>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</si>
  <si>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</si>
  <si>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</si>
  <si>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</si>
  <si>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</si>
  <si>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</si>
  <si>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</si>
  <si>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</si>
  <si>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</si>
  <si>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</si>
  <si>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</si>
  <si>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</si>
  <si>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</si>
  <si>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</si>
  <si>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</si>
  <si>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</si>
  <si>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</si>
  <si>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</si>
  <si>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</si>
  <si>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</si>
  <si>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</si>
  <si>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</si>
  <si>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</si>
  <si>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</si>
  <si>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</si>
  <si>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</si>
  <si>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</si>
  <si>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</si>
  <si>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</si>
  <si>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</si>
  <si>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</si>
  <si>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</si>
  <si>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</si>
  <si>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</si>
  <si>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</si>
  <si>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</si>
  <si>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</si>
  <si>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</si>
  <si>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</si>
  <si>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</si>
  <si>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</si>
  <si>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</si>
  <si>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</si>
  <si>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</si>
  <si>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</si>
  <si>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</si>
  <si>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</si>
  <si>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</si>
  <si>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</si>
  <si>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</si>
  <si>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</si>
  <si>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</si>
  <si>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</si>
  <si>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</si>
  <si>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</si>
  <si>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</si>
  <si>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</si>
  <si>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</si>
  <si>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</si>
  <si>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</si>
  <si>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</si>
  <si>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</si>
  <si>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</si>
  <si>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</si>
  <si>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</si>
  <si>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</si>
  <si>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</si>
  <si>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</si>
  <si>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</si>
  <si>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</si>
  <si>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</si>
  <si>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</si>
  <si>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</si>
  <si>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</si>
  <si>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</si>
  <si>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</si>
  <si>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</si>
  <si>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</si>
  <si>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</si>
  <si>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</si>
  <si>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</si>
  <si>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</si>
  <si>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</si>
  <si>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</si>
  <si>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</si>
  <si>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</si>
  <si>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</si>
  <si>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</si>
  <si>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</si>
  <si>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</si>
  <si>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</si>
  <si>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</si>
  <si>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</si>
  <si>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</si>
  <si>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</si>
  <si>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</si>
  <si>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</si>
  <si>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</si>
  <si>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</si>
  <si>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</si>
  <si>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</si>
  <si>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</si>
  <si>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</si>
  <si>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</si>
  <si>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</si>
  <si>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</si>
  <si>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</si>
  <si>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</si>
  <si>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</si>
  <si>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</si>
  <si>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</si>
  <si>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</si>
  <si>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</si>
  <si>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</si>
  <si>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</si>
  <si>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</si>
  <si>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</si>
  <si>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</si>
  <si>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</si>
  <si>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</si>
  <si>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</si>
  <si>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</si>
  <si>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</si>
  <si>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</si>
  <si>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</si>
  <si>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</si>
  <si>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</si>
  <si>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</si>
  <si>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</si>
  <si>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</si>
  <si>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</si>
  <si>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</si>
  <si>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</si>
  <si>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</si>
  <si>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</si>
  <si>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</si>
  <si>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</si>
  <si>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</si>
  <si>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</si>
  <si>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</si>
  <si>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</si>
  <si>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</si>
  <si>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</si>
  <si>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</si>
  <si>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</si>
  <si>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</si>
  <si>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</si>
  <si>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</si>
  <si>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</si>
  <si>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</si>
  <si>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</si>
  <si>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</si>
  <si>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</si>
  <si>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</si>
  <si>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</si>
  <si>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</si>
  <si>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</si>
  <si>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</si>
  <si>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</si>
  <si>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</si>
  <si>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</si>
  <si>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</si>
  <si>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</si>
  <si>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</si>
  <si>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</si>
  <si>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</si>
  <si>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</si>
  <si>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</si>
  <si>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</si>
  <si>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</si>
  <si>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</si>
  <si>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</si>
  <si>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</si>
  <si>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</si>
  <si>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</si>
  <si>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</si>
  <si>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</si>
  <si>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</si>
  <si>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</si>
  <si>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</si>
  <si>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</si>
  <si>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</si>
  <si>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</si>
  <si>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</si>
  <si>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</si>
  <si>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</si>
  <si>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</si>
  <si>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</si>
  <si>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</si>
  <si>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</si>
  <si>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</si>
  <si>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</si>
  <si>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</si>
  <si>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</si>
  <si>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</si>
  <si>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</si>
  <si>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</si>
  <si>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</si>
  <si>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</si>
  <si>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</si>
  <si>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</si>
  <si>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</si>
  <si>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</si>
  <si>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</si>
  <si>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</si>
  <si>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</si>
  <si>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</si>
  <si>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</si>
  <si>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</si>
  <si>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</si>
  <si>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</si>
  <si>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</si>
  <si>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</si>
  <si>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</si>
  <si>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</si>
  <si>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</si>
  <si>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</si>
  <si>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</si>
  <si>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</si>
  <si>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</si>
  <si>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</si>
  <si>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</si>
  <si>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</si>
  <si>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</si>
  <si>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</si>
  <si>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</si>
  <si>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</si>
  <si>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</si>
  <si>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</si>
  <si>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</si>
  <si>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</si>
  <si>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</si>
  <si>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</si>
  <si>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</si>
  <si>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</si>
  <si>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</si>
  <si>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</si>
  <si>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</si>
  <si>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</si>
  <si>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</si>
  <si>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</si>
  <si>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</si>
  <si>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</si>
  <si>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</si>
  <si>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</si>
  <si>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</si>
  <si>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</si>
  <si>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</si>
  <si>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</si>
  <si>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</si>
  <si>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</si>
  <si>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</si>
  <si>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</si>
  <si>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</si>
  <si>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</si>
  <si>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</si>
  <si>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</si>
  <si>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</si>
  <si>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</si>
  <si>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</si>
  <si>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</si>
  <si>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</si>
  <si>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</si>
  <si>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</si>
  <si>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</si>
  <si>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</si>
  <si>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</si>
  <si>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</si>
  <si>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</si>
  <si>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</si>
  <si>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</si>
  <si>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</si>
  <si>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</si>
  <si>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</si>
  <si>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</si>
  <si>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</si>
  <si>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</si>
  <si>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</si>
  <si>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</si>
  <si>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</si>
  <si>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</si>
  <si>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</si>
  <si>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</si>
  <si>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</si>
  <si>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</si>
  <si>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</si>
  <si>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</si>
  <si>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</si>
  <si>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</si>
  <si>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</si>
  <si>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</si>
  <si>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</si>
  <si>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</si>
  <si>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</si>
  <si>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</si>
  <si>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</si>
  <si>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</si>
  <si>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</si>
  <si>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</si>
  <si>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</si>
  <si>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</si>
  <si>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</si>
  <si>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</si>
  <si>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</si>
  <si>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</si>
  <si>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</si>
  <si>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</si>
  <si>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</si>
  <si>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</si>
  <si>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</si>
  <si>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</si>
  <si>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</si>
  <si>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</si>
  <si>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</si>
  <si>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</si>
  <si>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</si>
  <si>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</si>
  <si>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</si>
  <si>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</si>
  <si>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</si>
  <si>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</si>
  <si>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</si>
  <si>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</si>
  <si>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</si>
  <si>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</si>
  <si>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</si>
  <si>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</si>
  <si>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</si>
  <si>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</si>
  <si>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</si>
  <si>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</si>
  <si>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</si>
  <si>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</si>
  <si>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</si>
  <si>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</si>
  <si>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</si>
  <si>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</si>
  <si>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</si>
  <si>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</si>
  <si>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</si>
  <si>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</si>
  <si>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</si>
  <si>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</si>
  <si>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</si>
  <si>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</si>
  <si>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</si>
  <si>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</si>
  <si>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</si>
  <si>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</si>
  <si>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</si>
  <si>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</si>
  <si>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</si>
  <si>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</si>
  <si>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</si>
  <si>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</si>
  <si>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</si>
  <si>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</si>
  <si>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</si>
  <si>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</si>
  <si>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</si>
  <si>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</si>
  <si>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</si>
  <si>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</si>
  <si>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</si>
  <si>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</si>
  <si>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</si>
  <si>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</si>
  <si>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</si>
  <si>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</si>
  <si>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</si>
  <si>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</si>
  <si>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</si>
  <si>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</si>
  <si>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</si>
  <si>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</si>
  <si>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</si>
  <si>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</si>
  <si>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</si>
  <si>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</si>
  <si>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</si>
  <si>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</si>
  <si>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</si>
  <si>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</si>
  <si>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</si>
  <si>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</si>
  <si>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</si>
  <si>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</si>
  <si>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</si>
  <si>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</si>
  <si>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</si>
  <si>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</si>
  <si>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</si>
  <si>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</si>
  <si>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</si>
  <si>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</si>
  <si>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</si>
  <si>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</si>
  <si>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</si>
  <si>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</si>
  <si>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</si>
  <si>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</si>
  <si>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</si>
  <si>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</si>
  <si>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</si>
  <si>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</si>
  <si>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</si>
  <si>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</si>
  <si>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</si>
  <si>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</si>
  <si>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</si>
  <si>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</si>
  <si>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</si>
  <si>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</si>
  <si>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</si>
  <si>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</si>
  <si>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</si>
  <si>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</si>
  <si>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</si>
  <si>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</si>
  <si>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</si>
  <si>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</si>
  <si>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</si>
  <si>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</si>
  <si>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</si>
  <si>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</si>
  <si>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</si>
  <si>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</si>
  <si>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</si>
  <si>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</si>
  <si>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</si>
  <si>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</si>
  <si>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</si>
  <si>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</si>
  <si>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</si>
  <si>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</si>
  <si>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</si>
  <si>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</si>
  <si>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</si>
  <si>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</si>
  <si>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</si>
  <si>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</si>
  <si>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</si>
  <si>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</si>
  <si>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</si>
  <si>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</si>
  <si>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</si>
  <si>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</si>
  <si>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</si>
  <si>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</si>
  <si>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</si>
  <si>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</si>
  <si>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</si>
  <si>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</si>
  <si>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</si>
  <si>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</si>
  <si>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</si>
  <si>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</si>
  <si>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</si>
  <si>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</si>
  <si>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</si>
  <si>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</si>
  <si>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</si>
  <si>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</si>
  <si>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</si>
  <si>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</si>
  <si>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</si>
  <si>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</si>
  <si>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</si>
  <si>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</si>
  <si>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</si>
  <si>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</si>
  <si>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</si>
  <si>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</si>
  <si>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</si>
  <si>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</si>
  <si>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</si>
  <si>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</si>
  <si>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</si>
  <si>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</si>
  <si>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</si>
  <si>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</si>
  <si>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</si>
  <si>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</si>
  <si>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</si>
  <si>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</si>
  <si>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</si>
  <si>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</si>
  <si>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</si>
  <si>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</si>
  <si>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</si>
  <si>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</si>
  <si>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</si>
  <si>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</si>
  <si>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</si>
  <si>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</si>
  <si>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</si>
  <si>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</si>
  <si>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</si>
  <si>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</si>
  <si>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</si>
  <si>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</si>
  <si>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</si>
  <si>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</si>
  <si>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</si>
  <si>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</si>
  <si>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</si>
  <si>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</si>
  <si>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</si>
  <si>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</si>
  <si>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</si>
  <si>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</si>
  <si>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</si>
  <si>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</si>
  <si>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</si>
  <si>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</si>
  <si>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</si>
  <si>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</si>
  <si>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</si>
  <si>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</si>
  <si>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</si>
  <si>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</si>
  <si>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</si>
  <si>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</si>
  <si>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</si>
  <si>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</si>
  <si>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</si>
  <si>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</si>
  <si>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</si>
  <si>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</si>
  <si>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</si>
  <si>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</si>
  <si>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</si>
  <si>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</si>
  <si>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</si>
  <si>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</si>
  <si>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</si>
  <si>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</si>
  <si>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</si>
  <si>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</si>
  <si>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</si>
  <si>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</si>
  <si>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</si>
  <si>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</si>
  <si>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</si>
  <si>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</si>
  <si>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</si>
  <si>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</si>
  <si>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</si>
  <si>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</si>
  <si>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</si>
  <si>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</si>
  <si>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</si>
  <si>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</si>
  <si>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</si>
  <si>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</si>
  <si>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</si>
  <si>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</si>
  <si>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</si>
  <si>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</si>
  <si>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</si>
  <si>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</si>
  <si>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</si>
  <si>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</si>
  <si>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</si>
  <si>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</si>
  <si>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</si>
  <si>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</si>
  <si>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</si>
  <si>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</si>
  <si>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</si>
  <si>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</si>
  <si>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</si>
  <si>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</si>
  <si>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</si>
  <si>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</si>
  <si>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</si>
  <si>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</si>
  <si>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</si>
  <si>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</si>
  <si>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</si>
  <si>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</si>
  <si>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</si>
  <si>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</si>
  <si>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</si>
  <si>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</si>
  <si>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</si>
  <si>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</si>
  <si>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</si>
  <si>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</si>
  <si>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</si>
  <si>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</si>
  <si>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</si>
  <si>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</si>
  <si>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</si>
  <si>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</si>
  <si>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</si>
  <si>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</si>
  <si>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</si>
  <si>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</si>
  <si>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</si>
  <si>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</si>
  <si>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</si>
  <si>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</si>
  <si>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</si>
  <si>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</si>
  <si>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</si>
  <si>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</si>
  <si>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</si>
  <si>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</si>
  <si>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</si>
  <si>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</si>
  <si>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</si>
  <si>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</si>
  <si>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</si>
  <si>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</si>
  <si>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</si>
  <si>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</si>
  <si>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</si>
  <si>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</si>
  <si>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</si>
  <si>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</si>
  <si>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</si>
  <si>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</si>
  <si>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</si>
  <si>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</si>
  <si>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</si>
  <si>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</si>
  <si>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</si>
  <si>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</si>
  <si>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</si>
  <si>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</si>
  <si>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</si>
  <si>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</si>
  <si>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</si>
  <si>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</si>
  <si>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</si>
  <si>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</si>
  <si>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</si>
  <si>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</si>
  <si>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</si>
  <si>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</si>
  <si>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</si>
  <si>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</si>
  <si>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</si>
  <si>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</si>
  <si>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</si>
  <si>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</si>
  <si>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</si>
  <si>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</si>
  <si>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</si>
  <si>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</si>
  <si>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</si>
  <si>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</si>
  <si>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</si>
  <si>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</si>
  <si>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</si>
  <si>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</si>
  <si>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</si>
  <si>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</si>
  <si>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</si>
  <si>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</si>
  <si>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</si>
  <si>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</si>
  <si>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</si>
  <si>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</si>
  <si>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</si>
  <si>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</si>
  <si>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</si>
  <si>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</si>
  <si>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</si>
  <si>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</si>
  <si>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</si>
  <si>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</si>
  <si>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</si>
  <si>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</si>
  <si>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</si>
  <si>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</si>
  <si>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</si>
  <si>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</si>
  <si>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</si>
  <si>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</si>
  <si>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</si>
  <si>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</si>
  <si>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</si>
  <si>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</si>
  <si>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</si>
  <si>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</si>
  <si>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</si>
  <si>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</si>
  <si>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</si>
  <si>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</si>
  <si>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</si>
  <si>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</si>
  <si>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</si>
  <si>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</si>
  <si>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</si>
  <si>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</si>
  <si>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</si>
  <si>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</si>
  <si>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</si>
  <si>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</si>
  <si>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</si>
  <si>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</si>
  <si>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</si>
  <si>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</si>
  <si>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</si>
  <si>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</si>
  <si>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</si>
  <si>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</si>
  <si>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</si>
  <si>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</si>
  <si>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</si>
  <si>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</si>
  <si>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</si>
  <si>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</si>
  <si>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</si>
  <si>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</si>
  <si>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</si>
  <si>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</si>
  <si>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</si>
  <si>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</si>
  <si>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</si>
  <si>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</si>
  <si>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</si>
  <si>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</si>
  <si>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</si>
  <si>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</si>
  <si>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</si>
  <si>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</si>
  <si>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</si>
  <si>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</si>
  <si>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</si>
  <si>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</si>
  <si>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</si>
  <si>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</si>
  <si>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</si>
  <si>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</si>
  <si>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</si>
  <si>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</si>
  <si>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</si>
  <si>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</si>
  <si>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</si>
  <si>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</si>
  <si>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</si>
  <si>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</si>
  <si>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</si>
  <si>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</si>
  <si>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</si>
  <si>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</si>
  <si>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</si>
  <si>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</si>
  <si>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</si>
  <si>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</si>
  <si>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</si>
  <si>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</si>
  <si>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</si>
  <si>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</si>
  <si>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</si>
  <si>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</si>
  <si>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</si>
  <si>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</si>
  <si>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</si>
  <si>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</si>
  <si>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</si>
  <si>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</si>
  <si>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</si>
  <si>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</si>
  <si>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</si>
  <si>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</si>
  <si>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</si>
  <si>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</si>
  <si>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</si>
  <si>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</si>
  <si>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</si>
  <si>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</si>
  <si>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</si>
  <si>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</si>
  <si>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</si>
  <si>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</si>
  <si>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</si>
  <si>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</si>
  <si>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</si>
  <si>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</si>
  <si>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</si>
  <si>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</si>
  <si>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</si>
  <si>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</si>
  <si>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</si>
  <si>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</si>
  <si>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</si>
  <si>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</si>
  <si>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</si>
  <si>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</si>
  <si>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</si>
  <si>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</si>
  <si>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</si>
  <si>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</si>
  <si>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</si>
  <si>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</si>
  <si>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</si>
  <si>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</si>
  <si>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</si>
  <si>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</si>
  <si>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</si>
  <si>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</si>
  <si>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</si>
  <si>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</si>
  <si>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</si>
  <si>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</si>
  <si>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</si>
  <si>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</si>
  <si>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</si>
  <si>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</si>
  <si>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</si>
  <si>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</si>
  <si>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</si>
  <si>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</si>
  <si>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</si>
  <si>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</si>
  <si>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</si>
  <si>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</si>
  <si>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</si>
  <si>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</si>
  <si>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</si>
  <si>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</si>
  <si>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</si>
  <si>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</si>
  <si>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</si>
  <si>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</si>
  <si>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</si>
  <si>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</si>
  <si>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</si>
  <si>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</si>
  <si>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</si>
  <si>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</si>
  <si>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</si>
  <si>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</si>
  <si>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</si>
  <si>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</si>
  <si>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</si>
  <si>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</si>
  <si>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</si>
  <si>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</si>
  <si>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</si>
  <si>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</si>
  <si>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</si>
  <si>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</si>
  <si>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</si>
  <si>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</si>
  <si>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</si>
  <si>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</si>
  <si>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</si>
  <si>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</si>
  <si>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</si>
  <si>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</si>
  <si>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</si>
  <si>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</si>
  <si>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</si>
  <si>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</si>
  <si>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</si>
  <si>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</si>
  <si>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</si>
  <si>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</si>
  <si>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</si>
  <si>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</si>
  <si>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</si>
  <si>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</si>
  <si>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</si>
  <si>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</si>
  <si>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</si>
  <si>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</si>
  <si>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</si>
  <si>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</si>
  <si>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</si>
  <si>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</si>
  <si>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</si>
  <si>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</si>
  <si>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</si>
  <si>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</si>
  <si>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</si>
  <si>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</si>
  <si>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</si>
  <si>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</si>
  <si>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</si>
  <si>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</si>
  <si>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</si>
  <si>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</si>
  <si>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</si>
  <si>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</si>
  <si>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</si>
  <si>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</si>
  <si>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</si>
  <si>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</si>
  <si>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</si>
  <si>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</si>
  <si>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</si>
  <si>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</si>
  <si>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</si>
  <si>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</si>
  <si>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</si>
  <si>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</si>
  <si>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</si>
  <si>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</si>
  <si>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</si>
  <si>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</si>
  <si>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</si>
  <si>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</si>
  <si>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</si>
  <si>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</si>
  <si>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</si>
  <si>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</si>
  <si>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</si>
  <si>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</si>
  <si>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</si>
  <si>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</si>
  <si>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</si>
  <si>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</si>
  <si>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</si>
  <si>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</si>
  <si>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</si>
  <si>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</si>
  <si>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</si>
  <si>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</si>
  <si>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</si>
  <si>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</si>
  <si>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</si>
  <si>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</si>
  <si>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</si>
  <si>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</si>
  <si>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</si>
  <si>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</si>
  <si>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</si>
  <si>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</si>
  <si>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</si>
  <si>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</si>
  <si>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</si>
  <si>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</si>
  <si>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</si>
  <si>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</si>
  <si>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</si>
  <si>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</si>
  <si>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</si>
  <si>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</si>
  <si>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</si>
  <si>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</si>
  <si>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</si>
  <si>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</si>
  <si>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</si>
  <si>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</si>
  <si>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</si>
  <si>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</si>
  <si>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</si>
  <si>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</si>
  <si>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</si>
  <si>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</si>
  <si>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</si>
  <si>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</si>
  <si>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</si>
  <si>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</si>
  <si>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</si>
  <si>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</si>
  <si>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</si>
  <si>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</si>
  <si>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</si>
  <si>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</si>
  <si>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</si>
  <si>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</si>
  <si>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</si>
  <si>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</si>
  <si>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</si>
  <si>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</si>
  <si>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</si>
  <si>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</si>
  <si>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</si>
  <si>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</si>
  <si>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</si>
  <si>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</si>
  <si>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</si>
  <si>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</si>
  <si>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</si>
  <si>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</si>
  <si>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</si>
  <si>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</si>
  <si>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</si>
  <si>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</si>
  <si>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</si>
  <si>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</si>
  <si>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</si>
  <si>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</si>
  <si>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</si>
  <si>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</si>
  <si>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</si>
  <si>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</si>
  <si>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</si>
  <si>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</si>
  <si>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</si>
  <si>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</si>
  <si>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</si>
  <si>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</si>
  <si>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</si>
  <si>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</si>
  <si>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</si>
  <si>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</si>
  <si>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</si>
  <si>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</si>
  <si>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</si>
  <si>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</si>
  <si>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</si>
  <si>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</si>
  <si>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</si>
  <si>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</si>
  <si>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</si>
  <si>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</si>
  <si>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</si>
  <si>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</si>
  <si>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</si>
  <si>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</si>
  <si>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</si>
  <si>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</si>
  <si>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</si>
  <si>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</si>
  <si>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</si>
  <si>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</si>
  <si>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</si>
  <si>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</si>
  <si>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</si>
  <si>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</si>
  <si>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</si>
  <si>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</si>
  <si>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</si>
  <si>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</si>
  <si>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</si>
  <si>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</si>
  <si>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</si>
  <si>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</si>
  <si>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</si>
  <si>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</si>
  <si>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</si>
  <si>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</si>
  <si>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</si>
  <si>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</si>
  <si>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</si>
  <si>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</si>
  <si>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</si>
  <si>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</si>
  <si>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</si>
  <si>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</si>
  <si>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</si>
  <si>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</si>
  <si>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</si>
  <si>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</si>
  <si>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</si>
  <si>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</si>
  <si>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</si>
  <si>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</si>
  <si>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</si>
  <si>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</si>
  <si>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</si>
  <si>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</si>
  <si>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</si>
  <si>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</si>
  <si>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</si>
  <si>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</si>
  <si>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</si>
  <si>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</si>
  <si>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</si>
  <si>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</si>
  <si>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</si>
  <si>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</si>
  <si>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</si>
  <si>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</si>
  <si>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</si>
  <si>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</si>
  <si>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</si>
  <si>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</si>
  <si>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</si>
  <si>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</si>
  <si>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</si>
  <si>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</si>
  <si>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</si>
  <si>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</si>
  <si>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</si>
  <si>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</si>
  <si>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</si>
  <si>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</si>
  <si>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</si>
  <si>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</si>
  <si>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</si>
  <si>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</si>
  <si>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</si>
  <si>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</si>
  <si>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</si>
  <si>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</si>
  <si>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</si>
  <si>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</si>
  <si>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</si>
  <si>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</si>
  <si>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</si>
  <si>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</si>
  <si>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</si>
  <si>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</si>
  <si>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</si>
  <si>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</si>
  <si>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</si>
  <si>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</si>
  <si>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</si>
  <si>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</si>
  <si>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</si>
  <si>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</si>
  <si>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</si>
  <si>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</si>
  <si>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</si>
  <si>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</si>
  <si>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</si>
  <si>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</si>
  <si>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</si>
  <si>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</si>
  <si>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</si>
  <si>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</si>
  <si>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</si>
  <si>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</si>
  <si>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</si>
  <si>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</si>
  <si>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</si>
  <si>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</si>
  <si>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</si>
  <si>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</si>
  <si>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</si>
  <si>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</si>
  <si>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</si>
  <si>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</si>
  <si>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</si>
  <si>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</si>
  <si>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</si>
  <si>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</si>
  <si>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</si>
  <si>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</si>
  <si>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</si>
  <si>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</si>
  <si>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</si>
  <si>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</si>
  <si>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</si>
  <si>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</si>
  <si>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</si>
  <si>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</si>
  <si>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</si>
  <si>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</si>
  <si>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</si>
  <si>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</si>
  <si>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</si>
  <si>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</si>
  <si>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</si>
  <si>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</si>
  <si>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</si>
  <si>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</si>
  <si>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</si>
  <si>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</si>
  <si>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</si>
  <si>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</si>
  <si>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</si>
  <si>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</si>
  <si>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</si>
  <si>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</si>
  <si>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</si>
  <si>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</si>
  <si>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</si>
  <si>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</si>
  <si>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</si>
  <si>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</si>
  <si>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</si>
  <si>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</si>
  <si>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</si>
  <si>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</si>
  <si>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</si>
  <si>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</si>
  <si>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</si>
  <si>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</si>
  <si>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</si>
  <si>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</si>
  <si>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</si>
  <si>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</si>
  <si>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</si>
  <si>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</si>
  <si>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</si>
  <si>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</si>
  <si>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</si>
  <si>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</si>
  <si>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</si>
  <si>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</si>
  <si>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</si>
  <si>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</si>
  <si>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</si>
  <si>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</si>
  <si>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</si>
  <si>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</si>
  <si>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</si>
  <si>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</si>
  <si>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</si>
  <si>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</si>
  <si>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</si>
  <si>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</si>
  <si>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</si>
  <si>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</si>
  <si>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</si>
  <si>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</si>
  <si>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</si>
  <si>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</si>
  <si>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</si>
  <si>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</si>
  <si>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</si>
  <si>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</si>
  <si>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</si>
  <si>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</si>
  <si>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</si>
  <si>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</si>
  <si>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</si>
  <si>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</si>
  <si>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</si>
  <si>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</si>
  <si>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</si>
  <si>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</si>
  <si>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</si>
  <si>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</si>
  <si>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</si>
  <si>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</si>
  <si>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</si>
  <si>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</si>
  <si>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</si>
  <si>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</si>
  <si>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</si>
  <si>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</si>
  <si>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</si>
  <si>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</si>
  <si>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</si>
  <si>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</si>
  <si>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</si>
  <si>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</si>
  <si>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</si>
  <si>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</si>
  <si>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</si>
  <si>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</si>
  <si>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</si>
  <si>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</si>
  <si>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</si>
  <si>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</si>
  <si>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</si>
  <si>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</si>
  <si>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</si>
  <si>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</si>
  <si>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</si>
  <si>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</si>
  <si>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</si>
  <si>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</si>
  <si>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</si>
  <si>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</si>
  <si>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</si>
  <si>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</si>
  <si>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</si>
  <si>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</si>
  <si>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</si>
  <si>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</si>
  <si>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</si>
  <si>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</si>
  <si>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</si>
  <si>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</si>
  <si>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</si>
  <si>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</si>
  <si>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</si>
  <si>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</si>
  <si>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</si>
  <si>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</si>
  <si>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</si>
  <si>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</si>
  <si>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</si>
  <si>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</si>
  <si>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</si>
  <si>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</si>
  <si>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</si>
  <si>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</si>
  <si>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</si>
  <si>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</si>
  <si>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</si>
  <si>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</si>
  <si>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</si>
  <si>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</si>
  <si>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</si>
  <si>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</si>
  <si>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</si>
  <si>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</si>
  <si>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</si>
  <si>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</si>
  <si>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</si>
  <si>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</si>
  <si>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</si>
  <si>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</si>
  <si>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</si>
  <si>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</si>
  <si>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</si>
  <si>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</si>
  <si>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</si>
  <si>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</si>
  <si>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</si>
  <si>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</si>
  <si>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</si>
  <si>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</si>
  <si>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</si>
  <si>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</si>
  <si>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</si>
  <si>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</si>
  <si>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</si>
  <si>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</si>
  <si>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</si>
  <si>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</si>
  <si>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</si>
  <si>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</si>
  <si>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</si>
  <si>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</si>
  <si>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</si>
  <si>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</si>
  <si>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</si>
  <si>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</si>
  <si>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</si>
  <si>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</si>
  <si>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</si>
  <si>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</si>
  <si>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</si>
  <si>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</si>
  <si>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</si>
  <si>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</si>
  <si>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</si>
  <si>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</si>
  <si>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</si>
  <si>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</si>
  <si>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</si>
  <si>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</si>
  <si>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</si>
  <si>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</si>
  <si>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</si>
  <si>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</si>
  <si>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</si>
  <si>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</si>
  <si>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</si>
  <si>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</si>
  <si>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</si>
  <si>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</si>
  <si>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</si>
  <si>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</si>
  <si>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</si>
  <si>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</si>
  <si>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</si>
  <si>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</si>
  <si>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</si>
  <si>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</si>
  <si>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</si>
  <si>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</si>
  <si>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</si>
  <si>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</si>
  <si>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</si>
  <si>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</si>
  <si>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</si>
  <si>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</si>
  <si>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</si>
  <si>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</si>
  <si>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</si>
  <si>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</si>
  <si>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</si>
  <si>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</si>
  <si>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</si>
  <si>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</si>
  <si>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</si>
  <si>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</si>
  <si>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</si>
  <si>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</si>
  <si>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</si>
  <si>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</si>
  <si>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</si>
  <si>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</si>
  <si>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</si>
  <si>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</si>
  <si>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</si>
  <si>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</si>
  <si>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</si>
  <si>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</si>
  <si>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</si>
  <si>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</si>
  <si>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</si>
  <si>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</si>
  <si>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</si>
  <si>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</si>
  <si>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</si>
  <si>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</si>
  <si>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</si>
  <si>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</si>
  <si>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</si>
  <si>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</si>
  <si>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</si>
  <si>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</si>
  <si>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</si>
  <si>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</si>
  <si>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</si>
  <si>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</si>
  <si>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</si>
  <si>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</si>
  <si>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</si>
  <si>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</si>
  <si>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</si>
  <si>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</si>
  <si>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</si>
  <si>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</si>
  <si>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</si>
  <si>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</si>
  <si>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</si>
  <si>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</si>
  <si>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</si>
  <si>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</si>
  <si>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</si>
  <si>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</si>
  <si>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</si>
  <si>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</si>
  <si>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</si>
  <si>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</si>
  <si>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</si>
  <si>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</si>
  <si>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</si>
  <si>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</si>
  <si>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</si>
  <si>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</si>
  <si>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</si>
  <si>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</si>
  <si>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</si>
  <si>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</si>
  <si>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</si>
  <si>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</si>
  <si>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</si>
  <si>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</si>
  <si>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</si>
  <si>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</si>
  <si>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</si>
  <si>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</si>
  <si>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</si>
  <si>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</si>
  <si>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</si>
  <si>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</si>
  <si>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</si>
  <si>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</si>
  <si>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</si>
  <si>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</si>
  <si>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</si>
  <si>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</si>
  <si>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</si>
  <si>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</si>
  <si>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</si>
  <si>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</si>
  <si>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</si>
  <si>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</si>
  <si>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</si>
  <si>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</si>
  <si>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</si>
  <si>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</si>
  <si>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</si>
  <si>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</si>
  <si>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</si>
  <si>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</si>
  <si>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</si>
  <si>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</si>
  <si>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</si>
  <si>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</si>
  <si>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</si>
  <si>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</si>
  <si>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</si>
  <si>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</si>
  <si>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</si>
  <si>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</si>
  <si>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</si>
  <si>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</si>
  <si>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</si>
  <si>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</si>
  <si>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</si>
  <si>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</si>
  <si>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</si>
  <si>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</si>
  <si>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</si>
  <si>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</si>
  <si>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</si>
  <si>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</si>
  <si>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</si>
  <si>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</si>
  <si>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</si>
  <si>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</si>
  <si>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</si>
  <si>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</si>
  <si>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</si>
  <si>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</si>
  <si>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</si>
  <si>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</si>
  <si>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</si>
  <si>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</si>
  <si>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</si>
  <si>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</si>
  <si>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</si>
  <si>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</si>
  <si>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</si>
  <si>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</si>
  <si>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</si>
  <si>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</si>
  <si>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</si>
  <si>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</si>
  <si>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</si>
  <si>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</si>
  <si>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</si>
  <si>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</si>
  <si>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</si>
  <si>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</si>
  <si>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</si>
  <si>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</si>
  <si>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</si>
  <si>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</si>
  <si>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</si>
  <si>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</si>
  <si>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</si>
  <si>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</si>
  <si>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</si>
  <si>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</si>
  <si>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</si>
  <si>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</si>
  <si>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</si>
  <si>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</si>
  <si>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</si>
  <si>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</si>
  <si>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</si>
  <si>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</si>
  <si>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</si>
  <si>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</si>
  <si>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</si>
  <si>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</si>
  <si>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</si>
  <si>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</si>
  <si>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</si>
  <si>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</si>
  <si>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</si>
  <si>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</si>
  <si>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</si>
  <si>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</si>
  <si>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</si>
  <si>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</si>
  <si>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</si>
  <si>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</si>
  <si>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</si>
  <si>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</si>
  <si>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</si>
  <si>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</si>
  <si>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</si>
  <si>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</si>
  <si>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</si>
  <si>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</si>
  <si>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</si>
  <si>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</si>
  <si>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</si>
  <si>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</si>
  <si>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</si>
  <si>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</si>
  <si>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</si>
  <si>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</si>
  <si>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</si>
  <si>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</si>
  <si>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</si>
  <si>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</si>
  <si>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</si>
  <si>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</si>
  <si>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</si>
  <si>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</si>
  <si>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</si>
  <si>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</si>
  <si>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</si>
  <si>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</si>
  <si>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</si>
  <si>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</si>
  <si>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</si>
  <si>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</si>
  <si>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</si>
  <si>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</si>
  <si>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</si>
  <si>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</si>
  <si>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</si>
  <si>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</si>
  <si>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</si>
  <si>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</si>
  <si>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</si>
  <si>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</si>
  <si>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</si>
  <si>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</si>
  <si>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</si>
  <si>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</si>
  <si>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</si>
  <si>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</si>
  <si>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</si>
  <si>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</si>
  <si>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</si>
  <si>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</si>
  <si>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</si>
  <si>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</si>
  <si>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</si>
  <si>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</si>
  <si>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</si>
  <si>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</si>
  <si>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</si>
  <si>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</si>
  <si>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</si>
  <si>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</si>
  <si>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</si>
  <si>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</si>
  <si>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</si>
  <si>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</si>
  <si>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</si>
  <si>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</si>
  <si>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</si>
  <si>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</si>
  <si>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</si>
  <si>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</si>
  <si>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</si>
  <si>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</si>
  <si>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</si>
  <si>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</si>
  <si>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</si>
  <si>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</si>
  <si>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</si>
  <si>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</si>
  <si>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</si>
  <si>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</si>
  <si>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</si>
  <si>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</si>
  <si>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</si>
  <si>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</si>
  <si>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</si>
  <si>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</si>
  <si>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</si>
  <si>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</si>
  <si>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</si>
  <si>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</si>
  <si>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</si>
  <si>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</si>
  <si>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</si>
  <si>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</si>
  <si>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</si>
  <si>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</si>
  <si>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</si>
  <si>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</si>
  <si>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</si>
  <si>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</si>
  <si>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</si>
  <si>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</si>
  <si>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</si>
  <si>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</si>
  <si>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</si>
  <si>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</si>
  <si>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</si>
  <si>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</si>
  <si>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</si>
  <si>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</si>
  <si>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</si>
  <si>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</si>
  <si>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</si>
  <si>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</si>
  <si>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</si>
  <si>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</si>
  <si>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</si>
  <si>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</si>
  <si>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</si>
  <si>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</si>
  <si>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</si>
  <si>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</si>
  <si>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</si>
  <si>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</si>
  <si>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</si>
  <si>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</si>
  <si>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</si>
  <si>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</si>
  <si>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</si>
  <si>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</si>
  <si>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</si>
  <si>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</si>
  <si>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</si>
  <si>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</si>
  <si>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</si>
  <si>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</si>
  <si>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</si>
  <si>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</si>
  <si>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</si>
  <si>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</si>
  <si>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</si>
  <si>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</si>
  <si>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</si>
  <si>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</si>
  <si>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</si>
  <si>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</si>
  <si>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</si>
  <si>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</si>
  <si>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</si>
  <si>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</si>
  <si>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</si>
  <si>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</si>
  <si>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</si>
  <si>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</si>
  <si>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</si>
  <si>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</si>
  <si>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</si>
  <si>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</si>
  <si>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</si>
  <si>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</si>
  <si>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</si>
  <si>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</si>
  <si>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</si>
  <si>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</si>
  <si>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</si>
  <si>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</si>
  <si>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</si>
  <si>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</si>
  <si>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</si>
  <si>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</si>
  <si>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</si>
  <si>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</si>
  <si>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</si>
  <si>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</si>
  <si>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</si>
  <si>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</si>
  <si>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</si>
  <si>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</si>
  <si>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</si>
  <si>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</si>
  <si>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</si>
  <si>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</si>
  <si>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</si>
  <si>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</si>
  <si>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</si>
  <si>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</si>
  <si>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</si>
  <si>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</si>
  <si>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</si>
  <si>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</si>
  <si>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</si>
  <si>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</si>
  <si>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</si>
  <si>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</si>
  <si>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</si>
  <si>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</si>
  <si>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</si>
  <si>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</si>
  <si>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</si>
  <si>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</si>
  <si>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</si>
  <si>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</si>
  <si>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</si>
  <si>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</si>
  <si>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</si>
  <si>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</si>
  <si>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</si>
  <si>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</si>
  <si>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</si>
  <si>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</si>
  <si>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</si>
  <si>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</si>
  <si>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</si>
  <si>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</si>
  <si>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</si>
  <si>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</si>
  <si>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</si>
  <si>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</si>
  <si>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</si>
  <si>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</si>
  <si>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</si>
  <si>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</si>
  <si>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</si>
  <si>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</si>
  <si>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</si>
  <si>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</si>
  <si>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</si>
  <si>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</si>
  <si>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</si>
  <si>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</si>
  <si>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</si>
  <si>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</si>
  <si>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</si>
  <si>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</si>
  <si>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</si>
  <si>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</si>
  <si>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</si>
  <si>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</si>
  <si>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</si>
  <si>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</si>
  <si>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</si>
  <si>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</si>
  <si>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</si>
  <si>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</si>
  <si>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</si>
  <si>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</si>
  <si>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</si>
  <si>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</si>
  <si>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</si>
  <si>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</si>
  <si>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</si>
  <si>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</si>
  <si>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</si>
  <si>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</si>
  <si>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</si>
  <si>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</si>
  <si>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</si>
  <si>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</si>
  <si>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</si>
  <si>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</si>
  <si>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</si>
  <si>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</si>
  <si>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</si>
  <si>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</si>
  <si>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</si>
  <si>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</si>
  <si>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</si>
  <si>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</si>
  <si>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</si>
  <si>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</si>
  <si>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</si>
  <si>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</si>
  <si>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</si>
  <si>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</si>
  <si>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</si>
  <si>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</si>
  <si>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</si>
  <si>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</si>
  <si>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</si>
  <si>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</si>
  <si>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</si>
  <si>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</si>
  <si>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</si>
  <si>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</si>
  <si>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</si>
  <si>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</si>
  <si>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</si>
  <si>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</si>
  <si>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</si>
  <si>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</si>
  <si>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</si>
  <si>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</si>
  <si>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</si>
  <si>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</si>
  <si>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</si>
  <si>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</si>
  <si>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</si>
  <si>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</si>
  <si>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</si>
  <si>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</si>
  <si>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</si>
  <si>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</si>
  <si>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</si>
  <si>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</si>
  <si>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</si>
  <si>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</si>
  <si>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</si>
  <si>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</si>
  <si>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</si>
  <si>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</si>
  <si>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</si>
  <si>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</si>
  <si>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</si>
  <si>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</si>
  <si>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</si>
  <si>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</si>
  <si>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</si>
  <si>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</si>
  <si>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</si>
  <si>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</si>
  <si>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</si>
  <si>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</si>
  <si>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</si>
  <si>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</si>
  <si>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</si>
  <si>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</si>
  <si>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</si>
  <si>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</si>
  <si>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</si>
  <si>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</si>
  <si>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</si>
  <si>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</si>
  <si>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</si>
  <si>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</si>
  <si>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</si>
  <si>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</si>
  <si>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</si>
  <si>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</si>
  <si>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</si>
  <si>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</si>
  <si>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</si>
  <si>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</si>
  <si>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</si>
  <si>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</si>
  <si>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</si>
  <si>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</si>
  <si>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</si>
  <si>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</si>
  <si>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</si>
  <si>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</si>
  <si>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</si>
  <si>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</si>
  <si>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</si>
  <si>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</si>
  <si>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</si>
  <si>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</si>
  <si>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</si>
  <si>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</si>
  <si>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</si>
  <si>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</si>
  <si>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</si>
  <si>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</si>
  <si>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</si>
  <si>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</si>
  <si>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</si>
  <si>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</si>
  <si>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</si>
  <si>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</si>
  <si>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</si>
  <si>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</si>
  <si>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</si>
  <si>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</si>
  <si>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</si>
  <si>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</si>
  <si>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</si>
  <si>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</si>
  <si>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</si>
  <si>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</si>
  <si>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</si>
  <si>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</si>
  <si>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</si>
  <si>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</si>
  <si>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</si>
  <si>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</si>
  <si>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</si>
  <si>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</si>
  <si>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</si>
  <si>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</si>
  <si>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</si>
  <si>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</si>
  <si>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</si>
  <si>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</si>
  <si>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</si>
  <si>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</si>
  <si>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</si>
  <si>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</si>
  <si>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</si>
  <si>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</si>
  <si>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</si>
  <si>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</si>
  <si>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</si>
  <si>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</si>
  <si>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</si>
  <si>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</si>
  <si>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</si>
  <si>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</si>
  <si>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</si>
  <si>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</si>
  <si>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</si>
  <si>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</si>
  <si>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</si>
  <si>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</si>
  <si>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</si>
  <si>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</si>
  <si>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</si>
  <si>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</si>
  <si>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</si>
  <si>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</si>
  <si>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</si>
  <si>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</si>
  <si>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</si>
  <si>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</si>
  <si>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</si>
  <si>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</si>
  <si>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</si>
  <si>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</si>
  <si>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</si>
  <si>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</si>
  <si>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</si>
  <si>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</si>
  <si>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</si>
  <si>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</si>
  <si>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</si>
  <si>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</si>
  <si>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</si>
  <si>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</si>
  <si>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</si>
  <si>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</si>
  <si>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</si>
  <si>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</si>
  <si>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</si>
  <si>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</si>
  <si>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</si>
  <si>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</si>
  <si>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</si>
  <si>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</si>
  <si>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</si>
  <si>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</si>
  <si>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</si>
  <si>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</si>
  <si>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</si>
  <si>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</si>
  <si>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</si>
  <si>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</si>
  <si>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</si>
  <si>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</si>
  <si>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</si>
  <si>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</si>
  <si>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</si>
  <si>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</si>
  <si>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</si>
  <si>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</si>
  <si>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</si>
  <si>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</si>
  <si>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</si>
  <si>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</si>
  <si>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</si>
  <si>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</si>
  <si>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</si>
  <si>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</si>
  <si>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</si>
  <si>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</si>
  <si>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</si>
  <si>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</si>
  <si>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</si>
  <si>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</si>
  <si>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</si>
  <si>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</si>
  <si>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</si>
  <si>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</si>
  <si>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</si>
  <si>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</si>
  <si>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</si>
  <si>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</si>
  <si>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</si>
  <si>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</si>
  <si>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</si>
  <si>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</si>
  <si>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</si>
  <si>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</si>
  <si>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</si>
  <si>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</si>
  <si>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</si>
  <si>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</si>
  <si>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</si>
  <si>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</si>
  <si>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</si>
  <si>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</si>
  <si>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</si>
  <si>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</si>
  <si>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</si>
  <si>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</si>
  <si>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</si>
  <si>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</si>
  <si>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</si>
  <si>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</si>
  <si>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</si>
  <si>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</si>
  <si>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</si>
  <si>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</si>
  <si>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</si>
  <si>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</si>
  <si>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</si>
  <si>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</si>
  <si>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</si>
  <si>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</si>
  <si>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</si>
  <si>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</si>
  <si>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</si>
  <si>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</si>
  <si>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</si>
  <si>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</si>
  <si>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</si>
  <si>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</si>
  <si>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</si>
  <si>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</si>
  <si>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</si>
  <si>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</si>
  <si>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</si>
  <si>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</si>
  <si>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</si>
  <si>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</si>
  <si>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</si>
  <si>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</si>
  <si>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</si>
  <si>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</si>
  <si>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</si>
  <si>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</si>
  <si>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</si>
  <si>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</si>
  <si>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</si>
  <si>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</si>
  <si>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</si>
  <si>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</si>
  <si>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</si>
  <si>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</si>
  <si>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</si>
  <si>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</si>
  <si>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</si>
  <si>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</si>
  <si>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</si>
  <si>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</si>
  <si>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</si>
  <si>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</si>
  <si>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</si>
  <si>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</si>
  <si>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</si>
  <si>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</si>
  <si>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</si>
  <si>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</si>
  <si>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</si>
  <si>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</si>
  <si>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</si>
  <si>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</si>
  <si>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</si>
  <si>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</si>
  <si>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</si>
  <si>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</si>
  <si>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</si>
  <si>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</si>
  <si>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</si>
  <si>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</si>
  <si>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</si>
  <si>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</si>
  <si>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</si>
  <si>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</si>
  <si>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</si>
  <si>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</si>
  <si>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</si>
  <si>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</si>
  <si>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</si>
  <si>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</si>
  <si>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</si>
  <si>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</si>
  <si>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</si>
  <si>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</si>
  <si>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</si>
  <si>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</si>
  <si>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</si>
  <si>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</si>
  <si>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</si>
  <si>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</si>
  <si>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</si>
  <si>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</si>
  <si>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</si>
  <si>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</si>
  <si>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</si>
  <si>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</si>
  <si>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</si>
  <si>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</si>
  <si>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</si>
  <si>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</si>
  <si>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</si>
  <si>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</si>
  <si>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</si>
  <si>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</si>
  <si>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</si>
  <si>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</si>
  <si>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</si>
  <si>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</si>
  <si>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</si>
  <si>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</si>
  <si>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</si>
  <si>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</si>
  <si>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</si>
  <si>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</si>
  <si>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</si>
  <si>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</si>
  <si>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</si>
  <si>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</si>
  <si>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</si>
  <si>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</si>
  <si>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</si>
  <si>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</si>
  <si>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</si>
  <si>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</si>
  <si>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</si>
  <si>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</si>
  <si>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</si>
  <si>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</si>
  <si>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</si>
  <si>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</si>
  <si>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</si>
  <si>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</si>
  <si>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</si>
  <si>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</si>
  <si>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</si>
  <si>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</si>
  <si>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</si>
  <si>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</si>
  <si>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</si>
  <si>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</si>
  <si>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</si>
  <si>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</si>
  <si>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</si>
  <si>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</si>
  <si>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</si>
  <si>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</si>
  <si>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</si>
  <si>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</si>
  <si>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</si>
  <si>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</si>
  <si>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</si>
  <si>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</si>
  <si>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</si>
  <si>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</si>
  <si>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</si>
  <si>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</si>
  <si>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</si>
  <si>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</si>
  <si>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</si>
  <si>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</si>
  <si>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</si>
  <si>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</si>
  <si>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</si>
  <si>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</si>
  <si>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</si>
  <si>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</si>
  <si>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</si>
  <si>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</si>
  <si>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</si>
  <si>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</si>
  <si>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</si>
  <si>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</si>
  <si>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</si>
  <si>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</si>
  <si>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</si>
  <si>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</si>
  <si>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</si>
  <si>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</si>
  <si>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</si>
  <si>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</si>
  <si>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</si>
  <si>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</si>
  <si>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</si>
  <si>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</si>
  <si>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</si>
  <si>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</si>
  <si>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</si>
  <si>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</si>
  <si>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</si>
  <si>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</si>
  <si>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</si>
  <si>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</si>
  <si>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</si>
  <si>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</si>
  <si>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</si>
  <si>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</si>
  <si>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</si>
  <si>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</si>
  <si>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</si>
  <si>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</si>
  <si>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</si>
  <si>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</si>
  <si>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</si>
  <si>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</si>
  <si>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</si>
  <si>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</si>
  <si>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</si>
  <si>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</si>
  <si>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</si>
  <si>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</si>
  <si>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</si>
  <si>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</si>
  <si>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</si>
  <si>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</si>
  <si>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</si>
  <si>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</si>
  <si>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</si>
  <si>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</si>
  <si>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</si>
  <si>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</si>
  <si>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</si>
  <si>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</si>
  <si>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</si>
  <si>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</si>
  <si>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</si>
  <si>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</si>
  <si>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</si>
  <si>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</si>
  <si>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</si>
  <si>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</si>
  <si>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</si>
  <si>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</si>
  <si>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</si>
  <si>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</si>
  <si>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</si>
  <si>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</si>
  <si>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</si>
  <si>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</si>
  <si>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</si>
  <si>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</si>
  <si>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</si>
  <si>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</si>
  <si>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</si>
  <si>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</si>
  <si>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</si>
  <si>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</si>
  <si>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</si>
  <si>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</si>
  <si>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</si>
  <si>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</si>
  <si>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</si>
  <si>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</si>
  <si>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</si>
  <si>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</si>
  <si>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</si>
  <si>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</si>
  <si>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</si>
  <si>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</si>
  <si>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</si>
  <si>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</si>
  <si>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</si>
  <si>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</si>
  <si>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</si>
  <si>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</si>
  <si>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</si>
  <si>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</si>
  <si>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</si>
  <si>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</si>
  <si>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</si>
  <si>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</si>
  <si>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</si>
  <si>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</si>
  <si>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</si>
  <si>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</si>
  <si>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</si>
  <si>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</si>
  <si>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</si>
  <si>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</si>
  <si>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</si>
  <si>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</si>
  <si>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</si>
  <si>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</si>
  <si>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</si>
  <si>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</si>
  <si>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</si>
  <si>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</si>
  <si>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</si>
  <si>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</si>
  <si>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</si>
  <si>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</si>
  <si>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</si>
  <si>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</si>
  <si>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</si>
  <si>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</si>
  <si>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</si>
  <si>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</si>
  <si>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</si>
  <si>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</si>
  <si>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</si>
  <si>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</si>
  <si>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</si>
  <si>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</si>
  <si>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</si>
  <si>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</si>
  <si>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</si>
  <si>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</si>
  <si>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</si>
  <si>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</si>
  <si>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</si>
  <si>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</si>
  <si>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</si>
  <si>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</si>
  <si>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</si>
  <si>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</si>
  <si>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</si>
  <si>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</si>
  <si>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</si>
  <si>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</si>
  <si>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</si>
  <si>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</si>
  <si>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</si>
  <si>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</si>
  <si>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</si>
  <si>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</si>
  <si>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</si>
  <si>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</si>
  <si>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</si>
  <si>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</si>
  <si>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</si>
  <si>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</si>
  <si>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</si>
  <si>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</si>
  <si>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</si>
  <si>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</si>
  <si>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</si>
  <si>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</si>
  <si>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</si>
  <si>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</si>
  <si>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</si>
  <si>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</si>
  <si>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</si>
  <si>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</si>
  <si>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</si>
  <si>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</si>
  <si>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</si>
  <si>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</si>
  <si>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</si>
  <si>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</si>
  <si>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</si>
  <si>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</si>
  <si>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</si>
  <si>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</si>
  <si>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</si>
  <si>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</si>
  <si>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</si>
  <si>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</si>
  <si>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</si>
  <si>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</si>
  <si>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</si>
  <si>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</si>
  <si>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</si>
  <si>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</si>
  <si>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</si>
  <si>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</si>
  <si>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</si>
  <si>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</si>
  <si>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</si>
  <si>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</si>
  <si>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</si>
  <si>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</si>
  <si>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</si>
  <si>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</si>
  <si>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</si>
  <si>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</si>
  <si>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</si>
  <si>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</si>
  <si>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</si>
  <si>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</si>
  <si>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</si>
  <si>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</si>
  <si>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</si>
  <si>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</si>
  <si>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</si>
  <si>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</si>
  <si>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</si>
  <si>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</si>
  <si>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</si>
  <si>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</si>
  <si>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</si>
  <si>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</si>
  <si>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</si>
  <si>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</si>
  <si>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</si>
  <si>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</si>
  <si>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</si>
  <si>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</si>
  <si>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</si>
  <si>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</si>
  <si>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</si>
  <si>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</si>
  <si>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</si>
  <si>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</si>
  <si>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</si>
  <si>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</si>
  <si>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</si>
  <si>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</si>
  <si>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</si>
  <si>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</si>
  <si>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</si>
  <si>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</si>
  <si>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</si>
  <si>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</si>
  <si>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</si>
  <si>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</si>
  <si>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</si>
  <si>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</si>
  <si>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</si>
  <si>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</si>
  <si>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</si>
  <si>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</si>
  <si>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</si>
  <si>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</si>
  <si>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</si>
  <si>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</si>
  <si>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</si>
  <si>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</si>
  <si>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</si>
  <si>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</si>
  <si>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</si>
  <si>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</si>
  <si>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</si>
  <si>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</si>
  <si>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</si>
  <si>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</si>
  <si>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</si>
  <si>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</si>
  <si>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</si>
  <si>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</si>
  <si>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</si>
  <si>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</si>
  <si>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</si>
  <si>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</si>
  <si>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</si>
  <si>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</si>
  <si>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</si>
  <si>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</si>
  <si>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</si>
  <si>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</si>
  <si>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</si>
  <si>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</si>
  <si>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</si>
  <si>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</si>
  <si>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</si>
  <si>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</si>
  <si>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</si>
  <si>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</si>
  <si>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</si>
  <si>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</si>
  <si>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</si>
  <si>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</si>
  <si>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</si>
  <si>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</si>
  <si>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</si>
  <si>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</si>
  <si>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</si>
  <si>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</si>
  <si>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</si>
  <si>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</si>
  <si>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</si>
  <si>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</si>
  <si>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</si>
  <si>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</si>
  <si>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</si>
  <si>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</si>
  <si>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</si>
  <si>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</si>
  <si>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</si>
  <si>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</si>
  <si>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</si>
  <si>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</si>
  <si>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</si>
  <si>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</si>
  <si>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</si>
  <si>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</si>
  <si>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</si>
  <si>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</si>
  <si>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</si>
  <si>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</si>
  <si>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</si>
  <si>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</si>
  <si>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</si>
  <si>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</si>
  <si>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</si>
  <si>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</si>
  <si>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</si>
  <si>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</si>
  <si>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</si>
  <si>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</si>
  <si>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</si>
  <si>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</si>
  <si>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</si>
  <si>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</si>
  <si>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</si>
  <si>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</si>
  <si>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</si>
  <si>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</si>
  <si>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</si>
  <si>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</si>
  <si>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</si>
  <si>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</si>
  <si>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</si>
  <si>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</si>
  <si>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</si>
  <si>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</si>
  <si>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</si>
  <si>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</si>
  <si>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</si>
  <si>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</si>
  <si>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</si>
  <si>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</si>
  <si>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</si>
  <si>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</si>
  <si>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</si>
  <si>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</si>
  <si>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</si>
  <si>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</si>
  <si>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</si>
  <si>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</si>
  <si>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</si>
  <si>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</si>
  <si>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</si>
  <si>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</si>
  <si>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</si>
  <si>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</si>
  <si>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</si>
  <si>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</si>
  <si>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</si>
  <si>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</si>
  <si>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</si>
  <si>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</si>
  <si>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</si>
  <si>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</si>
  <si>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</si>
  <si>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</si>
  <si>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</si>
  <si>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</si>
  <si>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</si>
  <si>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</si>
  <si>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</si>
  <si>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</si>
  <si>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</si>
  <si>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</si>
  <si>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</si>
  <si>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</si>
  <si>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</si>
  <si>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</si>
  <si>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</si>
  <si>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</si>
  <si>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</si>
  <si>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</si>
  <si>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</si>
  <si>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</si>
  <si>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</si>
  <si>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</si>
  <si>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</si>
  <si>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</si>
  <si>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</si>
  <si>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</si>
  <si>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</si>
  <si>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</si>
  <si>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</si>
  <si>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</si>
  <si>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</si>
  <si>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</si>
  <si>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</si>
  <si>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</si>
  <si>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</si>
  <si>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</si>
  <si>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</si>
  <si>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</si>
  <si>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</si>
  <si>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</si>
  <si>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</si>
  <si>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</si>
  <si>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</si>
  <si>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</si>
  <si>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</si>
  <si>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</si>
  <si>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</si>
  <si>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</si>
  <si>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</si>
  <si>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</si>
  <si>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</si>
  <si>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</si>
  <si>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</si>
  <si>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</si>
  <si>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</si>
  <si>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</si>
  <si>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</si>
  <si>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</si>
  <si>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</si>
  <si>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</si>
  <si>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</si>
  <si>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</si>
  <si>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</si>
  <si>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</si>
  <si>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</si>
  <si>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</si>
  <si>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</si>
  <si>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</si>
  <si>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</si>
  <si>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</si>
  <si>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</si>
  <si>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</si>
  <si>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</si>
  <si>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</si>
  <si>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</si>
  <si>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</si>
  <si>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</si>
  <si>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</si>
  <si>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</si>
  <si>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</si>
  <si>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</si>
  <si>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</si>
  <si>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</si>
  <si>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</si>
  <si>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</si>
  <si>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</si>
  <si>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</si>
  <si>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</si>
  <si>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</si>
  <si>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</si>
  <si>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</si>
  <si>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</si>
  <si>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</si>
  <si>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</si>
  <si>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</si>
  <si>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</si>
  <si>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</si>
  <si>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</si>
  <si>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</si>
  <si>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</si>
  <si>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</si>
  <si>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</si>
  <si>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</si>
  <si>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</si>
  <si>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</si>
  <si>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</si>
  <si>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</si>
  <si>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</si>
  <si>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</si>
  <si>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</si>
  <si>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</si>
  <si>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</si>
  <si>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</si>
  <si>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</si>
  <si>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</si>
  <si>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</si>
  <si>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</si>
  <si>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</si>
  <si>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</si>
  <si>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</si>
  <si>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</si>
  <si>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</si>
  <si>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</si>
  <si>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</si>
  <si>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</si>
  <si>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</si>
  <si>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</si>
  <si>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</si>
  <si>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</si>
  <si>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</si>
  <si>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</si>
  <si>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</si>
  <si>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</si>
  <si>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</si>
  <si>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</si>
  <si>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</si>
  <si>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</si>
  <si>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</si>
  <si>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</si>
  <si>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</si>
  <si>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</si>
  <si>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</si>
  <si>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</si>
  <si>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</si>
  <si>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</si>
  <si>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</si>
  <si>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</si>
  <si>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</si>
  <si>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</si>
  <si>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</si>
  <si>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</si>
  <si>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</si>
  <si>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</si>
  <si>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</si>
  <si>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</si>
  <si>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</si>
  <si>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</si>
  <si>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</si>
  <si>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</si>
  <si>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</si>
  <si>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</si>
  <si>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</si>
  <si>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</si>
  <si>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</si>
  <si>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</si>
  <si>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</si>
  <si>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</si>
  <si>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</si>
  <si>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</si>
  <si>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</si>
  <si>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</si>
  <si>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</si>
  <si>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</si>
  <si>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</si>
  <si>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</si>
  <si>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</si>
  <si>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</si>
  <si>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</si>
  <si>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</si>
  <si>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</si>
  <si>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</si>
  <si>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</si>
  <si>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</si>
  <si>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</si>
  <si>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</si>
  <si>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</si>
  <si>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</si>
  <si>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</si>
  <si>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</si>
  <si>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</si>
  <si>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</si>
  <si>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</si>
  <si>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</si>
  <si>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</si>
  <si>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</si>
  <si>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</si>
  <si>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</si>
  <si>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</si>
  <si>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</si>
  <si>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</si>
  <si>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</si>
  <si>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</si>
  <si>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</si>
  <si>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</si>
  <si>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</si>
  <si>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</si>
  <si>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</si>
  <si>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</si>
  <si>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</si>
  <si>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</si>
  <si>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</si>
  <si>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</si>
  <si>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</si>
  <si>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</si>
  <si>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</si>
  <si>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</si>
  <si>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</si>
  <si>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</si>
  <si>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</si>
  <si>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</si>
  <si>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</si>
  <si>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</si>
  <si>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</si>
  <si>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</si>
  <si>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</si>
  <si>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</si>
  <si>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</si>
  <si>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</si>
  <si>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</si>
  <si>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</si>
  <si>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</si>
  <si>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</si>
  <si>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</si>
  <si>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</si>
  <si>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</si>
  <si>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</si>
  <si>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</si>
  <si>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</si>
  <si>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</si>
  <si>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</si>
  <si>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</si>
  <si>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</si>
  <si>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</si>
  <si>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</si>
  <si>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</si>
  <si>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</si>
  <si>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</si>
  <si>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</si>
  <si>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</si>
  <si>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</si>
  <si>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</si>
  <si>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</si>
  <si>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</si>
  <si>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</si>
  <si>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</si>
  <si>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</si>
  <si>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</si>
  <si>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</si>
  <si>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</si>
  <si>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</si>
  <si>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</si>
  <si>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</si>
  <si>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</si>
  <si>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</si>
  <si>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</si>
  <si>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</si>
  <si>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</si>
  <si>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</si>
  <si>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</si>
  <si>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</si>
  <si>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</si>
  <si>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</si>
  <si>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</si>
  <si>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</si>
  <si>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</si>
  <si>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</si>
  <si>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</si>
  <si>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</si>
  <si>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</si>
  <si>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</si>
  <si>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</si>
  <si>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</si>
  <si>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</si>
  <si>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</si>
  <si>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</si>
  <si>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</si>
  <si>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</si>
  <si>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</si>
  <si>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</si>
  <si>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</si>
  <si>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</si>
  <si>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</si>
  <si>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</si>
  <si>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</si>
  <si>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</si>
  <si>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</si>
  <si>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</si>
  <si>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</si>
  <si>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</si>
  <si>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</si>
  <si>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</si>
  <si>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</si>
  <si>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</si>
  <si>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</si>
  <si>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</si>
  <si>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</si>
  <si>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</si>
  <si>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</si>
  <si>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</si>
  <si>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</si>
  <si>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</si>
  <si>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</si>
  <si>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</si>
  <si>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</si>
  <si>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</si>
  <si>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</si>
  <si>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</si>
  <si>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</si>
  <si>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</si>
  <si>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</si>
  <si>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</si>
  <si>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</si>
  <si>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</si>
  <si>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</si>
  <si>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</si>
  <si>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</si>
  <si>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</si>
  <si>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</si>
  <si>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</si>
  <si>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</si>
  <si>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</si>
  <si>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</si>
  <si>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</si>
  <si>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</si>
  <si>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</si>
  <si>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</si>
  <si>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</si>
  <si>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</si>
  <si>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</si>
  <si>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</si>
  <si>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</si>
  <si>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</si>
  <si>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</si>
  <si>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</si>
  <si>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</si>
  <si>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</si>
  <si>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</si>
  <si>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</si>
  <si>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</si>
  <si>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</si>
  <si>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</si>
  <si>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</si>
  <si>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</si>
  <si>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</si>
  <si>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</si>
  <si>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</si>
  <si>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</si>
  <si>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</si>
  <si>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</si>
  <si>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</si>
  <si>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</si>
  <si>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</si>
  <si>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</si>
  <si>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</si>
  <si>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</si>
  <si>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</si>
  <si>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</si>
  <si>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</si>
  <si>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</si>
  <si>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</si>
  <si>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</si>
  <si>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</si>
  <si>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</si>
  <si>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</si>
  <si>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</si>
  <si>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</si>
  <si>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</si>
  <si>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</si>
  <si>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</si>
  <si>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</si>
  <si>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</si>
  <si>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</si>
  <si>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</si>
  <si>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</si>
  <si>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</si>
  <si>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</si>
  <si>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</si>
  <si>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</si>
  <si>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</si>
  <si>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</si>
  <si>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</si>
  <si>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</si>
  <si>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</si>
  <si>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</si>
  <si>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</si>
  <si>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</si>
  <si>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</si>
  <si>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</si>
  <si>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</si>
  <si>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</si>
  <si>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</si>
  <si>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</si>
  <si>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</si>
  <si>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</si>
  <si>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</si>
  <si>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</si>
  <si>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</si>
  <si>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</si>
  <si>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</si>
  <si>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</si>
  <si>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</si>
  <si>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</si>
  <si>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</si>
  <si>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</si>
  <si>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</si>
  <si>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</si>
  <si>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</si>
  <si>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</si>
  <si>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</si>
  <si>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</si>
  <si>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</si>
  <si>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</si>
  <si>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</si>
  <si>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</si>
  <si>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</si>
  <si>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</si>
  <si>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</si>
  <si>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</si>
  <si>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</si>
  <si>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</si>
  <si>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</si>
  <si>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</si>
  <si>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</si>
  <si>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</si>
  <si>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</si>
  <si>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</si>
  <si>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</si>
  <si>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</si>
  <si>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</si>
  <si>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</si>
  <si>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</si>
  <si>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</si>
  <si>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</si>
  <si>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</si>
  <si>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</si>
  <si>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</si>
  <si>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</si>
  <si>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</si>
  <si>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</si>
  <si>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</si>
  <si>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</si>
  <si>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</si>
  <si>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</si>
  <si>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</si>
  <si>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</si>
  <si>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</si>
  <si>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</si>
  <si>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</si>
  <si>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</si>
  <si>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</si>
  <si>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</si>
  <si>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</si>
  <si>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</si>
  <si>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</si>
  <si>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</si>
  <si>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</si>
  <si>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</si>
  <si>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</si>
  <si>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</si>
  <si>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</si>
  <si>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</si>
  <si>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</si>
  <si>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</si>
  <si>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</si>
  <si>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</si>
  <si>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</si>
  <si>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</si>
  <si>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</si>
  <si>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</si>
  <si>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</si>
  <si>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</si>
  <si>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</si>
  <si>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</si>
  <si>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</si>
  <si>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</si>
  <si>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</si>
  <si>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</si>
  <si>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</si>
  <si>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</si>
  <si>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</si>
  <si>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</si>
  <si>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</si>
  <si>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</si>
  <si>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</si>
  <si>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</si>
  <si>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</si>
  <si>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</si>
  <si>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</si>
  <si>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</si>
  <si>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</si>
  <si>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</si>
  <si>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</si>
  <si>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</si>
  <si>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</si>
  <si>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</si>
  <si>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</si>
  <si>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</si>
  <si>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</si>
  <si>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</si>
  <si>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</si>
  <si>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</si>
  <si>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</si>
  <si>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</si>
  <si>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</si>
  <si>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</si>
  <si>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</si>
  <si>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</si>
  <si>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</si>
  <si>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</si>
  <si>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</si>
  <si>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</si>
  <si>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</si>
  <si>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</si>
  <si>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</si>
  <si>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</si>
  <si>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</si>
  <si>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</si>
  <si>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</si>
  <si>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</si>
  <si>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</si>
  <si>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</si>
  <si>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</si>
  <si>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</si>
  <si>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</si>
  <si>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</si>
  <si>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</si>
  <si>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</si>
  <si>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</si>
  <si>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</si>
  <si>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</si>
  <si>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</si>
  <si>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</si>
  <si>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</si>
  <si>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</si>
  <si>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</si>
  <si>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</si>
  <si>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</si>
  <si>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</si>
  <si>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</si>
  <si>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</si>
  <si>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</si>
  <si>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</si>
  <si>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</si>
  <si>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</si>
  <si>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</si>
  <si>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</si>
  <si>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</si>
  <si>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</si>
  <si>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</si>
  <si>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</si>
  <si>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</si>
  <si>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</si>
  <si>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</si>
  <si>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</si>
  <si>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</si>
  <si>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</si>
  <si>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</si>
  <si>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</si>
  <si>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</si>
  <si>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</si>
  <si>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</si>
  <si>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</si>
  <si>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</si>
  <si>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</si>
  <si>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</si>
  <si>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</si>
  <si>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</si>
  <si>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</si>
  <si>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</si>
  <si>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</si>
  <si>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</si>
  <si>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</si>
  <si>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</si>
  <si>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</si>
  <si>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</si>
  <si>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</si>
  <si>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</si>
  <si>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</si>
  <si>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</si>
  <si>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</si>
  <si>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</si>
  <si>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</si>
  <si>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</si>
  <si>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</si>
  <si>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</si>
  <si>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</si>
  <si>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</si>
  <si>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</si>
  <si>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</si>
  <si>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</si>
  <si>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</si>
  <si>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</si>
  <si>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</si>
  <si>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</si>
  <si>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</si>
  <si>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</si>
  <si>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</si>
  <si>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</si>
  <si>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</si>
  <si>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</si>
  <si>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</si>
  <si>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</si>
  <si>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</si>
  <si>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</si>
  <si>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</si>
  <si>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</si>
  <si>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</si>
  <si>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</si>
  <si>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</si>
  <si>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</si>
  <si>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</si>
  <si>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</si>
  <si>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</si>
  <si>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</si>
  <si>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</si>
  <si>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</si>
  <si>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</si>
  <si>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</si>
  <si>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</si>
  <si>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</si>
  <si>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</si>
  <si>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</si>
  <si>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</si>
  <si>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</si>
  <si>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</si>
  <si>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</si>
  <si>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</si>
  <si>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</si>
  <si>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</si>
  <si>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</si>
  <si>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</si>
  <si>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</si>
  <si>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</si>
  <si>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</si>
  <si>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</si>
  <si>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</si>
  <si>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</si>
  <si>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</si>
  <si>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</si>
  <si>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</si>
  <si>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</si>
  <si>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</si>
  <si>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</si>
  <si>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</si>
  <si>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</si>
  <si>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</si>
  <si>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</si>
  <si>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</si>
  <si>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</si>
  <si>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</si>
  <si>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</si>
  <si>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</si>
  <si>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</si>
  <si>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</si>
  <si>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</si>
  <si>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</si>
  <si>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</si>
  <si>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</si>
  <si>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</si>
  <si>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</si>
  <si>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</si>
  <si>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</si>
  <si>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</si>
  <si>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</si>
  <si>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</si>
  <si>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</si>
  <si>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</si>
  <si>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</si>
  <si>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</si>
  <si>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</si>
  <si>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</si>
  <si>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</si>
  <si>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</si>
  <si>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</si>
  <si>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</si>
  <si>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</si>
  <si>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</si>
  <si>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</si>
  <si>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</si>
  <si>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</si>
  <si>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</si>
  <si>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</si>
  <si>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</si>
  <si>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</si>
  <si>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</si>
  <si>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</si>
  <si>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</si>
  <si>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</si>
  <si>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</si>
  <si>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</si>
  <si>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</si>
  <si>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</si>
  <si>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</si>
  <si>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</si>
  <si>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</si>
  <si>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</si>
  <si>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</si>
  <si>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</si>
  <si>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</si>
  <si>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</si>
  <si>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</si>
  <si>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</si>
  <si>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</si>
  <si>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</si>
  <si>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</si>
  <si>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</si>
  <si>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</si>
  <si>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</si>
  <si>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</si>
  <si>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</si>
  <si>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</si>
  <si>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</si>
  <si>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</si>
  <si>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</si>
  <si>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</si>
  <si>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</si>
  <si>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</si>
  <si>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</si>
  <si>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</si>
  <si>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</si>
  <si>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</si>
  <si>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</si>
  <si>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</si>
  <si>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</si>
  <si>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</si>
  <si>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</si>
  <si>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</si>
  <si>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</si>
  <si>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</si>
  <si>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</si>
  <si>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</si>
  <si>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</si>
  <si>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</si>
  <si>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</si>
  <si>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</si>
  <si>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</si>
  <si>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</si>
  <si>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</si>
  <si>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</si>
  <si>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</si>
  <si>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</si>
  <si>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</si>
  <si>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</si>
  <si>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</si>
  <si>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</si>
  <si>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</si>
  <si>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</si>
  <si>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</si>
  <si>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</si>
  <si>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</si>
  <si>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</si>
  <si>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</si>
  <si>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</si>
  <si>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</si>
  <si>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</si>
  <si>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</si>
  <si>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</si>
  <si>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</si>
  <si>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</si>
  <si>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</si>
  <si>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</si>
  <si>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</si>
  <si>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</si>
  <si>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</si>
  <si>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</si>
  <si>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</si>
  <si>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</si>
  <si>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</si>
  <si>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</si>
  <si>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</si>
  <si>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</si>
  <si>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</si>
  <si>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</si>
  <si>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</si>
  <si>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</si>
  <si>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</si>
  <si>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</si>
  <si>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</si>
  <si>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</si>
  <si>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</si>
  <si>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</si>
  <si>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</si>
  <si>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</si>
  <si>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</si>
  <si>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</si>
  <si>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</si>
  <si>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</si>
  <si>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</si>
  <si>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</si>
  <si>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</si>
  <si>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</si>
  <si>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</si>
  <si>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</si>
  <si>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</si>
  <si>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</si>
  <si>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</si>
  <si>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</si>
  <si>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</si>
  <si>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</si>
  <si>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</si>
  <si>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</si>
  <si>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</si>
  <si>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</si>
  <si>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</si>
  <si>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</si>
  <si>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</si>
  <si>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</si>
  <si>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</si>
  <si>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</si>
  <si>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</si>
  <si>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</si>
  <si>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</si>
  <si>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</si>
  <si>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</si>
  <si>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</si>
  <si>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</si>
  <si>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</si>
  <si>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</si>
  <si>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</si>
  <si>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</si>
  <si>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</si>
  <si>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</si>
  <si>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</si>
  <si>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</si>
  <si>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</si>
  <si>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</si>
  <si>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</si>
  <si>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</si>
  <si>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</si>
  <si>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</si>
  <si>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</si>
  <si>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</si>
  <si>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</si>
  <si>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</si>
  <si>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</si>
  <si>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</si>
  <si>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</si>
  <si>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</si>
  <si>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</si>
  <si>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</si>
  <si>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</si>
  <si>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</si>
  <si>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</si>
  <si>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</si>
  <si>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</si>
  <si>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</si>
  <si>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</si>
  <si>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</si>
  <si>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</si>
  <si>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</si>
  <si>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</si>
  <si>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</si>
  <si>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</si>
  <si>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</si>
  <si>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</si>
  <si>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</si>
  <si>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</si>
  <si>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</si>
  <si>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</si>
  <si>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</si>
  <si>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</si>
  <si>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</si>
  <si>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</si>
  <si>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</si>
  <si>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</si>
  <si>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</si>
  <si>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</si>
  <si>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</si>
  <si>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</si>
  <si>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</si>
  <si>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</si>
  <si>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</si>
  <si>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</si>
  <si>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</si>
  <si>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</si>
  <si>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</si>
  <si>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</si>
  <si>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</si>
  <si>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</si>
  <si>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</si>
  <si>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</si>
  <si>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</si>
  <si>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</si>
  <si>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</si>
  <si>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</si>
  <si>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</si>
  <si>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</si>
  <si>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</si>
  <si>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</si>
  <si>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</si>
  <si>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</si>
  <si>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</si>
  <si>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</si>
  <si>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</si>
  <si>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</si>
  <si>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</si>
  <si>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</si>
  <si>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</si>
  <si>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</si>
  <si>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</si>
  <si>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</si>
  <si>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</si>
  <si>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</si>
  <si>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</si>
  <si>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</si>
  <si>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</si>
  <si>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</si>
  <si>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</si>
  <si>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</si>
  <si>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</si>
  <si>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</si>
  <si>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</si>
  <si>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</si>
  <si>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</si>
  <si>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</si>
  <si>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</si>
  <si>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</si>
  <si>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</si>
  <si>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</si>
  <si>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</si>
  <si>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</si>
  <si>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</si>
  <si>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</si>
  <si>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</si>
  <si>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</si>
  <si>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</si>
  <si>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</si>
  <si>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</si>
  <si>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</si>
  <si>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</si>
  <si>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</si>
  <si>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</si>
  <si>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</si>
  <si>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</si>
  <si>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</si>
  <si>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</si>
  <si>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</si>
  <si>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</si>
  <si>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</si>
  <si>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</si>
  <si>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</si>
  <si>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</si>
  <si>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</si>
  <si>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</si>
  <si>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</si>
  <si>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</si>
  <si>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</si>
  <si>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</si>
  <si>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</si>
  <si>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</si>
  <si>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</si>
  <si>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</si>
  <si>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</si>
  <si>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</si>
  <si>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</si>
  <si>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</si>
  <si>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</si>
  <si>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</si>
  <si>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</si>
  <si>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</si>
  <si>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</si>
  <si>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</si>
  <si>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</si>
  <si>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</si>
  <si>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</si>
  <si>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</si>
  <si>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</si>
  <si>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</si>
  <si>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</si>
  <si>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</si>
  <si>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</si>
  <si>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</si>
  <si>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</si>
  <si>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</si>
  <si>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</si>
  <si>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</si>
  <si>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</si>
  <si>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</si>
  <si>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</si>
  <si>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</si>
  <si>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</si>
  <si>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</si>
  <si>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</si>
  <si>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</si>
  <si>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</si>
  <si>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</si>
  <si>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</si>
  <si>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</si>
  <si>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</si>
  <si>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</si>
  <si>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</si>
  <si>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</si>
  <si>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</si>
  <si>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</si>
  <si>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</si>
  <si>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</si>
  <si>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</si>
  <si>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</si>
  <si>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</si>
  <si>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</si>
  <si>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</si>
  <si>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</si>
  <si>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</si>
  <si>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</si>
  <si>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</si>
  <si>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</si>
  <si>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</si>
  <si>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</si>
  <si>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</si>
  <si>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</si>
  <si>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</si>
  <si>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</si>
  <si>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</si>
  <si>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</si>
  <si>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</si>
  <si>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</si>
  <si>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</si>
  <si>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</si>
  <si>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</si>
  <si>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</si>
  <si>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</si>
  <si>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</si>
  <si>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</si>
  <si>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</si>
  <si>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</si>
  <si>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</si>
  <si>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</si>
  <si>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</si>
  <si>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</si>
  <si>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</si>
  <si>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</si>
  <si>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</si>
  <si>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</si>
  <si>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</si>
  <si>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</si>
  <si>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</si>
  <si>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</si>
  <si>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</si>
  <si>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</si>
  <si>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</si>
  <si>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</si>
  <si>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</si>
  <si>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</si>
  <si>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</si>
  <si>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</si>
  <si>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</si>
  <si>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</si>
  <si>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</si>
  <si>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</si>
  <si>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</si>
  <si>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</si>
  <si>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</si>
  <si>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</si>
  <si>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</si>
  <si>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</si>
  <si>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</si>
  <si>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</si>
  <si>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</si>
  <si>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</si>
  <si>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</si>
  <si>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</si>
  <si>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</si>
  <si>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</si>
  <si>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</si>
  <si>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</si>
  <si>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</si>
  <si>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</si>
  <si>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</si>
  <si>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</si>
  <si>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</si>
  <si>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</si>
  <si>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</si>
  <si>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</si>
  <si>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</si>
  <si>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</si>
  <si>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</si>
  <si>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</si>
  <si>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</si>
  <si>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</si>
  <si>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</si>
  <si>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</si>
  <si>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</si>
  <si>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</si>
  <si>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</si>
  <si>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</si>
  <si>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</si>
  <si>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</si>
  <si>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</si>
  <si>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</si>
  <si>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</si>
  <si>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</si>
  <si>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</si>
  <si>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</si>
  <si>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</si>
  <si>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</si>
  <si>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</si>
  <si>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</si>
  <si>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</si>
  <si>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</si>
  <si>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</si>
  <si>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</si>
  <si>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</si>
  <si>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</si>
  <si>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</si>
  <si>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</si>
  <si>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</si>
  <si>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</si>
  <si>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</si>
  <si>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</si>
  <si>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</si>
  <si>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</si>
  <si>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</si>
  <si>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</si>
  <si>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</si>
  <si>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</si>
  <si>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</si>
  <si>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</si>
  <si>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</si>
  <si>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</si>
  <si>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</si>
  <si>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</si>
  <si>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</si>
  <si>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</si>
  <si>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</si>
  <si>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</si>
  <si>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</si>
  <si>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</si>
  <si>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</si>
  <si>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</si>
  <si>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</si>
  <si>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</si>
  <si>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</si>
  <si>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</si>
  <si>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</si>
  <si>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</si>
  <si>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</si>
  <si>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</si>
  <si>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</si>
  <si>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</si>
  <si>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</si>
  <si>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</si>
  <si>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</si>
  <si>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</si>
  <si>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</si>
  <si>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</si>
  <si>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</si>
  <si>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</si>
  <si>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</si>
  <si>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</si>
  <si>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</si>
  <si>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</si>
  <si>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</si>
  <si>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</si>
  <si>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</si>
  <si>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</si>
  <si>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</si>
  <si>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</si>
  <si>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</si>
  <si>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</si>
  <si>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</si>
  <si>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</si>
  <si>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</si>
  <si>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</si>
  <si>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</si>
  <si>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</si>
  <si>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</si>
  <si>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</si>
  <si>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</si>
  <si>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</si>
  <si>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</si>
  <si>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</si>
  <si>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</si>
  <si>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</si>
  <si>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</si>
  <si>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</si>
  <si>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</si>
  <si>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</si>
  <si>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</si>
  <si>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</si>
  <si>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</si>
  <si>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</si>
  <si>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</si>
  <si>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</si>
  <si>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</si>
  <si>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</si>
  <si>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</si>
  <si>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</si>
  <si>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</si>
  <si>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</si>
  <si>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</si>
  <si>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</si>
  <si>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</si>
  <si>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</si>
  <si>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</si>
  <si>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</si>
  <si>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</si>
  <si>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</si>
  <si>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</si>
  <si>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</si>
  <si>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</si>
  <si>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</si>
  <si>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</si>
  <si>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</si>
  <si>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</si>
  <si>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</si>
  <si>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</si>
  <si>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</si>
  <si>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</si>
  <si>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</si>
  <si>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</si>
  <si>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</si>
  <si>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</si>
  <si>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</si>
  <si>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</si>
  <si>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</si>
  <si>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</si>
  <si>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</si>
  <si>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</si>
  <si>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</si>
  <si>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</si>
  <si>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</si>
  <si>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</si>
  <si>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</si>
  <si>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</si>
  <si>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</si>
  <si>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</si>
  <si>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</si>
  <si>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</si>
  <si>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</si>
  <si>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</si>
  <si>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</si>
  <si>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</si>
  <si>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</si>
  <si>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</si>
  <si>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</si>
  <si>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</si>
  <si>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</si>
  <si>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</si>
  <si>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</si>
  <si>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</si>
  <si>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</si>
  <si>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</si>
  <si>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</si>
  <si>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</si>
  <si>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</si>
  <si>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</si>
  <si>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</si>
  <si>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</si>
  <si>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</si>
  <si>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</si>
  <si>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</si>
  <si>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</si>
  <si>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</si>
  <si>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</si>
  <si>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</si>
  <si>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</si>
  <si>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</si>
  <si>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</si>
  <si>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</si>
  <si>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</si>
  <si>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</si>
  <si>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</si>
  <si>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</si>
  <si>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</si>
  <si>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</si>
  <si>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</si>
  <si>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</si>
  <si>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</si>
  <si>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</si>
  <si>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</si>
  <si>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</si>
  <si>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</si>
  <si>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</si>
  <si>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</si>
  <si>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</si>
  <si>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</si>
  <si>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</si>
  <si>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</si>
  <si>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</si>
  <si>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</si>
  <si>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</si>
  <si>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</si>
  <si>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</si>
  <si>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</si>
  <si>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</si>
  <si>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</si>
  <si>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</si>
  <si>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</si>
  <si>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</si>
  <si>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</si>
  <si>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</si>
  <si>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</si>
  <si>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</si>
  <si>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</si>
  <si>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</si>
  <si>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</si>
  <si>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</si>
  <si>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</si>
  <si>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</si>
  <si>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</si>
  <si>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</si>
  <si>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</si>
  <si>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</si>
  <si>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</si>
  <si>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</si>
  <si>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</si>
  <si>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</si>
  <si>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</si>
  <si>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</si>
  <si>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</si>
  <si>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</si>
  <si>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</si>
  <si>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</si>
  <si>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</si>
  <si>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</si>
  <si>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</si>
  <si>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</si>
  <si>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</si>
  <si>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</si>
  <si>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</si>
  <si>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</si>
  <si>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</si>
  <si>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</si>
  <si>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</si>
  <si>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</si>
  <si>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</si>
  <si>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</si>
  <si>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</si>
  <si>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</si>
  <si>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</si>
  <si>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</si>
  <si>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</si>
  <si>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</si>
  <si>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</si>
  <si>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</si>
  <si>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</si>
  <si>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</si>
  <si>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</si>
  <si>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</si>
  <si>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</si>
  <si>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</si>
  <si>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</si>
  <si>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</si>
  <si>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</si>
  <si>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</si>
  <si>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</si>
  <si>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</si>
  <si>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</si>
  <si>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</si>
  <si>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</si>
  <si>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</si>
  <si>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</si>
  <si>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</si>
  <si>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</si>
  <si>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</si>
  <si>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</si>
  <si>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</si>
  <si>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</si>
  <si>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</si>
  <si>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</si>
  <si>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</si>
  <si>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</si>
  <si>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</si>
  <si>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</si>
  <si>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</si>
  <si>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</si>
  <si>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</si>
  <si>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</si>
  <si>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</si>
  <si>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</si>
  <si>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</si>
  <si>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</si>
  <si>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</si>
  <si>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</si>
  <si>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</si>
  <si>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</si>
  <si>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</si>
  <si>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</si>
  <si>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</si>
  <si>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</si>
  <si>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</si>
  <si>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</si>
  <si>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</si>
  <si>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</si>
  <si>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</si>
  <si>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</si>
  <si>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</si>
  <si>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</si>
  <si>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</si>
  <si>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</si>
  <si>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</si>
  <si>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</si>
  <si>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</si>
  <si>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</si>
  <si>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</si>
  <si>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</si>
  <si>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</si>
  <si>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</si>
  <si>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</si>
  <si>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</si>
  <si>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</si>
  <si>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</si>
  <si>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</si>
  <si>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</si>
  <si>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</si>
  <si>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</si>
  <si>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</si>
  <si>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</si>
  <si>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</si>
  <si>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</si>
  <si>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</si>
  <si>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</si>
  <si>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</si>
  <si>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</si>
  <si>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</si>
  <si>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</si>
  <si>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</si>
  <si>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</si>
  <si>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</si>
  <si>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</si>
  <si>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</si>
  <si>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</si>
  <si>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</si>
  <si>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</si>
  <si>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</si>
  <si>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</si>
  <si>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</si>
  <si>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</si>
  <si>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</si>
  <si>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</si>
  <si>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</si>
  <si>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</si>
  <si>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</si>
  <si>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</si>
  <si>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</si>
  <si>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</si>
  <si>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</si>
  <si>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</si>
  <si>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</si>
  <si>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</si>
  <si>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</si>
  <si>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</si>
  <si>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</si>
  <si>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</si>
  <si>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</si>
  <si>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</si>
  <si>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</si>
  <si>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</si>
  <si>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</si>
  <si>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</si>
  <si>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</si>
  <si>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</si>
  <si>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</si>
  <si>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</si>
  <si>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</si>
  <si>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</si>
  <si>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</si>
  <si>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</si>
  <si>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</si>
  <si>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</si>
  <si>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</si>
  <si>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</si>
  <si>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</si>
  <si>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</si>
  <si>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</si>
  <si>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</si>
  <si>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</si>
  <si>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</si>
  <si>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</si>
  <si>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</si>
  <si>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</si>
  <si>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</si>
  <si>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</si>
  <si>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</si>
  <si>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</si>
  <si>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</si>
  <si>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</si>
  <si>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</si>
  <si>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</si>
  <si>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</si>
  <si>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</si>
  <si>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</si>
  <si>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</si>
  <si>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</si>
  <si>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</si>
  <si>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</si>
  <si>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</si>
  <si>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</si>
  <si>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</si>
  <si>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</si>
  <si>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</si>
  <si>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</si>
  <si>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</si>
  <si>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</si>
  <si>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</si>
  <si>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</si>
  <si>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</si>
  <si>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</si>
  <si>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</si>
  <si>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</si>
  <si>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</si>
  <si>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</si>
  <si>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</si>
  <si>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</si>
  <si>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</si>
  <si>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</si>
  <si>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</si>
  <si>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</si>
  <si>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</si>
  <si>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</si>
  <si>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</si>
  <si>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</si>
  <si>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</si>
  <si>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</si>
  <si>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</si>
  <si>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</si>
  <si>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</si>
  <si>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</si>
  <si>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</si>
  <si>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</si>
  <si>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</si>
  <si>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</si>
  <si>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</si>
  <si>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</si>
  <si>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</si>
  <si>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</si>
  <si>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</si>
  <si>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</si>
  <si>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</si>
  <si>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</si>
  <si>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</si>
  <si>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</si>
  <si>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</si>
  <si>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</si>
  <si>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</si>
  <si>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</si>
  <si>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</si>
  <si>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</si>
  <si>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</si>
  <si>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</si>
  <si>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</si>
  <si>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</si>
  <si>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</si>
  <si>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</si>
  <si>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</si>
  <si>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</si>
  <si>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</si>
  <si>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</si>
  <si>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</si>
  <si>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</si>
  <si>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</si>
  <si>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</si>
  <si>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</si>
  <si>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</si>
  <si>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</si>
  <si>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</si>
  <si>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</si>
  <si>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</si>
  <si>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</si>
  <si>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</si>
  <si>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</si>
  <si>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</si>
  <si>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</si>
  <si>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</si>
  <si>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</si>
  <si>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</si>
  <si>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</si>
  <si>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</si>
  <si>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</si>
  <si>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</si>
  <si>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</si>
  <si>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</si>
  <si>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</si>
  <si>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</si>
  <si>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</si>
  <si>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</si>
  <si>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</si>
  <si>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</si>
  <si>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</si>
  <si>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</si>
  <si>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</si>
  <si>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</si>
  <si>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</si>
  <si>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</si>
  <si>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</si>
  <si>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</si>
  <si>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</si>
  <si>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</si>
  <si>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</si>
  <si>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</si>
  <si>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</si>
  <si>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</si>
  <si>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</si>
  <si>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</si>
  <si>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</si>
  <si>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</si>
  <si>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</si>
  <si>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</si>
  <si>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</si>
  <si>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</si>
  <si>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</si>
  <si>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</si>
  <si>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</si>
  <si>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</si>
  <si>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</si>
  <si>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</si>
  <si>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</si>
  <si>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</si>
  <si>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</si>
  <si>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</si>
  <si>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</si>
  <si>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</si>
  <si>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</si>
  <si>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</si>
  <si>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</si>
  <si>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</si>
  <si>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</si>
  <si>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</si>
  <si>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</si>
  <si>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</si>
  <si>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</si>
  <si>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</si>
  <si>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</si>
  <si>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</si>
  <si>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</si>
  <si>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</si>
  <si>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</si>
  <si>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</si>
  <si>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</si>
  <si>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</si>
  <si>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</si>
  <si>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</si>
  <si>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</si>
  <si>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</si>
  <si>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</si>
  <si>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</si>
  <si>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</si>
  <si>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</si>
  <si>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</si>
  <si>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</si>
  <si>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</si>
  <si>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</si>
  <si>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</si>
  <si>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</si>
  <si>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</si>
  <si>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</si>
  <si>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</si>
  <si>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</si>
  <si>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</si>
  <si>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</si>
  <si>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</si>
  <si>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</si>
  <si>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</si>
  <si>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</si>
  <si>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</si>
  <si>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</si>
  <si>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</si>
  <si>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</si>
  <si>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</si>
  <si>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</si>
  <si>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</si>
  <si>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</si>
  <si>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</si>
  <si>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</si>
  <si>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</si>
  <si>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</si>
  <si>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</si>
  <si>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</si>
  <si>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</si>
  <si>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</si>
  <si>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</si>
  <si>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</si>
  <si>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</si>
  <si>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</si>
  <si>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</si>
  <si>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</si>
  <si>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</si>
  <si>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</si>
  <si>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</si>
  <si>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</si>
  <si>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</si>
  <si>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</si>
  <si>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</si>
  <si>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</si>
  <si>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</si>
  <si>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</si>
  <si>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</si>
  <si>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</si>
  <si>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</si>
  <si>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</si>
  <si>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</si>
  <si>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</si>
  <si>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</si>
  <si>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</si>
  <si>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</si>
  <si>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</si>
  <si>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</si>
  <si>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</si>
  <si>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</si>
  <si>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</si>
  <si>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</si>
  <si>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</si>
  <si>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</si>
  <si>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</si>
  <si>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</si>
  <si>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</si>
  <si>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</si>
  <si>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</si>
  <si>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</si>
  <si>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</si>
  <si>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</si>
  <si>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</si>
  <si>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</si>
  <si>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</si>
  <si>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</si>
  <si>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</si>
  <si>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</si>
  <si>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</si>
  <si>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</si>
  <si>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</si>
  <si>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</si>
  <si>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</si>
  <si>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</si>
  <si>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</si>
  <si>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</si>
  <si>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</si>
  <si>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</si>
  <si>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</si>
  <si>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</si>
  <si>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</si>
  <si>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</si>
  <si>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</si>
  <si>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</si>
  <si>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</si>
  <si>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</si>
  <si>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</si>
  <si>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</si>
  <si>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</si>
  <si>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</si>
  <si>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</si>
  <si>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</si>
  <si>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</si>
  <si>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</si>
  <si>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</si>
  <si>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</si>
  <si>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</si>
  <si>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</si>
  <si>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</si>
  <si>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</si>
  <si>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</si>
  <si>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</si>
  <si>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</si>
  <si>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</si>
  <si>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</si>
  <si>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</si>
  <si>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</si>
  <si>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</si>
  <si>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</si>
  <si>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</si>
  <si>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</si>
  <si>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</si>
  <si>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</si>
  <si>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</si>
  <si>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</si>
  <si>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</si>
  <si>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</si>
  <si>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</si>
  <si>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</si>
  <si>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</si>
  <si>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</si>
  <si>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</si>
  <si>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</si>
  <si>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</si>
  <si>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</si>
  <si>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</si>
  <si>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</si>
  <si>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</si>
  <si>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</si>
  <si>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</si>
  <si>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</si>
  <si>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</si>
  <si>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</si>
  <si>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</si>
  <si>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</si>
  <si>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</si>
  <si>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</si>
  <si>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</si>
  <si>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</si>
  <si>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</si>
  <si>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</si>
  <si>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</si>
  <si>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</si>
  <si>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</si>
  <si>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</si>
  <si>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</si>
  <si>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</si>
  <si>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</si>
  <si>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</si>
  <si>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</si>
  <si>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</si>
  <si>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</si>
  <si>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</si>
  <si>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</si>
  <si>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</si>
  <si>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</si>
  <si>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</si>
  <si>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</si>
  <si>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</si>
  <si>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</si>
  <si>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</si>
  <si>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</si>
  <si>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</si>
  <si>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</si>
  <si>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</si>
  <si>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</si>
  <si>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</si>
  <si>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</si>
  <si>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</si>
  <si>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</si>
  <si>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</si>
  <si>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</si>
  <si>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</si>
  <si>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</si>
  <si>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</si>
  <si>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</si>
  <si>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</si>
  <si>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</si>
  <si>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</si>
  <si>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</si>
  <si>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</si>
  <si>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</si>
  <si>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</si>
  <si>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</si>
  <si>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</si>
  <si>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</si>
  <si>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</si>
  <si>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</si>
  <si>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</si>
  <si>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</si>
  <si>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</si>
  <si>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</si>
  <si>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</si>
  <si>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</si>
  <si>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</si>
  <si>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</si>
  <si>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</si>
  <si>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</si>
  <si>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</si>
  <si>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</si>
  <si>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</si>
  <si>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</si>
  <si>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</si>
  <si>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</si>
  <si>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</si>
  <si>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</si>
  <si>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</si>
  <si>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</si>
  <si>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</si>
  <si>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</si>
  <si>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</si>
  <si>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</si>
  <si>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</si>
  <si>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</si>
  <si>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</si>
  <si>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</si>
  <si>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</si>
  <si>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</si>
  <si>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</si>
  <si>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</si>
  <si>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</si>
  <si>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</si>
  <si>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</si>
  <si>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</si>
  <si>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</si>
  <si>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</si>
  <si>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</si>
  <si>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</si>
  <si>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</si>
  <si>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</si>
  <si>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</si>
  <si>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</si>
  <si>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</si>
  <si>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</si>
  <si>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</si>
  <si>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</si>
  <si>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</si>
  <si>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</si>
  <si>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</si>
  <si>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</si>
  <si>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</si>
  <si>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</si>
  <si>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</si>
  <si>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</si>
  <si>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</si>
  <si>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</si>
  <si>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</si>
  <si>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</si>
  <si>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</si>
  <si>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</si>
  <si>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</si>
  <si>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</si>
  <si>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</si>
  <si>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</si>
  <si>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</si>
  <si>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</si>
  <si>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</si>
  <si>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</si>
  <si>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</si>
  <si>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</si>
  <si>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</si>
  <si>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</si>
  <si>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</si>
  <si>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</si>
  <si>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</si>
  <si>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</si>
  <si>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</si>
  <si>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</si>
  <si>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</si>
  <si>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</si>
  <si>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</si>
  <si>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</si>
  <si>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</si>
  <si>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</si>
  <si>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</si>
  <si>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</si>
  <si>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</si>
  <si>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</si>
  <si>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</si>
  <si>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</si>
  <si>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</si>
  <si>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</si>
  <si>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</si>
  <si>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</si>
  <si>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</si>
  <si>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</si>
  <si>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</si>
  <si>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</si>
  <si>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</si>
  <si>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</si>
  <si>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</si>
  <si>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</si>
  <si>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</si>
  <si>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</si>
  <si>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</si>
  <si>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</si>
  <si>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</si>
  <si>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</si>
  <si>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</si>
  <si>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</si>
  <si>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</si>
  <si>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</si>
  <si>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</si>
  <si>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</si>
  <si>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</si>
  <si>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</si>
  <si>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</si>
  <si>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</si>
  <si>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</si>
  <si>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</si>
  <si>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</si>
  <si>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</si>
  <si>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</si>
  <si>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</si>
  <si>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</si>
  <si>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</si>
  <si>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</si>
  <si>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</si>
  <si>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</si>
  <si>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</si>
  <si>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</si>
  <si>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</si>
  <si>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</si>
  <si>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</si>
  <si>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</si>
  <si>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</si>
  <si>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</si>
  <si>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</si>
  <si>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</si>
  <si>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</si>
  <si>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</si>
  <si>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</si>
  <si>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</si>
  <si>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</si>
  <si>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</si>
  <si>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</si>
  <si>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</si>
  <si>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</si>
  <si>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</si>
  <si>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</si>
  <si>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</si>
  <si>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</si>
  <si>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</si>
  <si>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</si>
  <si>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</si>
  <si>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</si>
  <si>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</si>
  <si>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</si>
  <si>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</si>
  <si>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</si>
  <si>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</si>
  <si>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</si>
  <si>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</si>
  <si>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</si>
  <si>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</si>
  <si>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</si>
  <si>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</si>
  <si>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</si>
  <si>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</si>
  <si>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</si>
  <si>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</si>
  <si>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</si>
  <si>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</si>
  <si>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</si>
  <si>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</si>
  <si>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</si>
  <si>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</si>
  <si>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</si>
  <si>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</si>
  <si>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</si>
  <si>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</si>
  <si>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</si>
  <si>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</si>
  <si>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</si>
  <si>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</si>
  <si>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</si>
  <si>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</si>
  <si>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</si>
  <si>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</si>
  <si>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</si>
  <si>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</si>
  <si>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</si>
  <si>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</si>
  <si>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</si>
  <si>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</si>
  <si>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</si>
  <si>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</si>
  <si>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</si>
  <si>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</si>
  <si>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</si>
  <si>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</si>
  <si>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</si>
  <si>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</si>
  <si>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</si>
  <si>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</si>
  <si>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</si>
  <si>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</si>
  <si>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</si>
  <si>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</si>
  <si>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</si>
  <si>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</si>
  <si>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</si>
  <si>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</si>
  <si>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</si>
  <si>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</si>
  <si>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</si>
  <si>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</si>
  <si>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</si>
  <si>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</si>
  <si>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</si>
  <si>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</si>
  <si>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</si>
  <si>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</si>
  <si>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</si>
  <si>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</si>
  <si>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</si>
  <si>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</si>
  <si>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</si>
  <si>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</si>
  <si>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</si>
  <si>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</si>
  <si>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</si>
  <si>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</si>
  <si>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</si>
  <si>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</si>
  <si>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</si>
  <si>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</si>
  <si>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</si>
  <si>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</si>
  <si>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</si>
  <si>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</si>
  <si>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</si>
  <si>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</si>
  <si>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</si>
  <si>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</si>
  <si>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</si>
  <si>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</si>
  <si>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</si>
  <si>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</si>
  <si>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</si>
  <si>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</si>
  <si>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</si>
  <si>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</si>
  <si>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</si>
  <si>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</si>
  <si>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</si>
  <si>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</si>
  <si>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</si>
  <si>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</si>
  <si>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</si>
  <si>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</si>
  <si>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</si>
  <si>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</si>
  <si>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</si>
  <si>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</si>
  <si>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</si>
  <si>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</si>
  <si>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</si>
  <si>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</si>
  <si>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</si>
  <si>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</si>
  <si>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</si>
  <si>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</si>
  <si>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</si>
  <si>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</si>
  <si>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</si>
  <si>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</si>
  <si>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</si>
  <si>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</si>
  <si>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</si>
  <si>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</si>
  <si>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</si>
  <si>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</si>
  <si>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</si>
  <si>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</si>
  <si>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</si>
  <si>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</si>
  <si>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</si>
  <si>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</si>
  <si>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</si>
  <si>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</si>
  <si>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</si>
  <si>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</si>
  <si>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</si>
  <si>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</si>
  <si>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</si>
  <si>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</si>
  <si>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</si>
  <si>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</si>
  <si>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</si>
  <si>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</si>
  <si>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</si>
  <si>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</si>
  <si>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</si>
  <si>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</si>
  <si>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</si>
  <si>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</si>
  <si>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</si>
  <si>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</si>
  <si>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</si>
  <si>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</si>
  <si>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</si>
  <si>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</si>
  <si>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</si>
  <si>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</si>
  <si>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</si>
  <si>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</si>
  <si>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</si>
  <si>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</si>
  <si>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</si>
  <si>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</si>
  <si>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</si>
  <si>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</si>
  <si>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</si>
  <si>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</si>
  <si>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</si>
  <si>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</si>
  <si>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</si>
  <si>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</si>
  <si>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</si>
  <si>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</si>
  <si>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</si>
  <si>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</si>
  <si>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</si>
  <si>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</si>
  <si>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</si>
  <si>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</si>
  <si>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</si>
  <si>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</si>
  <si>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</si>
  <si>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</si>
  <si>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</si>
  <si>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</si>
  <si>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</si>
  <si>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</si>
  <si>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</si>
  <si>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</si>
  <si>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</si>
  <si>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</si>
  <si>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</si>
  <si>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</si>
  <si>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</si>
  <si>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</si>
  <si>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</si>
  <si>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</si>
  <si>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</si>
  <si>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</si>
  <si>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</si>
  <si>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</si>
  <si>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</si>
  <si>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</si>
  <si>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</si>
  <si>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</si>
  <si>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</si>
  <si>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</si>
  <si>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</si>
  <si>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</si>
  <si>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</si>
  <si>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</si>
  <si>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</si>
  <si>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</si>
  <si>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</si>
  <si>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</si>
  <si>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</si>
  <si>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</si>
  <si>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</si>
  <si>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</si>
  <si>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</si>
  <si>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</si>
  <si>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</si>
  <si>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</si>
  <si>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</si>
  <si>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</si>
  <si>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</si>
  <si>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</si>
  <si>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</si>
  <si>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</si>
  <si>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</si>
  <si>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</si>
  <si>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</si>
  <si>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</si>
  <si>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</si>
  <si>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</si>
  <si>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</si>
  <si>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</si>
  <si>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</si>
  <si>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</si>
  <si>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</si>
  <si>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</si>
  <si>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</si>
  <si>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</si>
  <si>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</si>
  <si>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</si>
  <si>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</si>
  <si>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</si>
  <si>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</si>
  <si>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</si>
  <si>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</si>
  <si>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</si>
  <si>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</si>
  <si>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</si>
  <si>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</si>
  <si>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</si>
  <si>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</si>
  <si>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</si>
  <si>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</si>
  <si>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</si>
  <si>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</si>
  <si>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</si>
  <si>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</si>
  <si>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</si>
  <si>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</si>
  <si>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</si>
  <si>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</si>
  <si>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</si>
  <si>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</si>
  <si>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</si>
  <si>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</si>
  <si>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</si>
  <si>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</si>
  <si>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</si>
  <si>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</si>
  <si>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</si>
  <si>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</si>
  <si>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</si>
  <si>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</si>
  <si>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</si>
  <si>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</si>
  <si>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</si>
  <si>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</si>
  <si>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</si>
  <si>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</si>
  <si>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</si>
  <si>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</si>
  <si>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</si>
  <si>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</si>
  <si>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</si>
  <si>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</si>
  <si>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</si>
  <si>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</si>
  <si>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</si>
  <si>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</si>
  <si>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</si>
  <si>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</si>
  <si>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</si>
  <si>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</si>
  <si>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</si>
  <si>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</si>
  <si>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</si>
  <si>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</si>
  <si>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</si>
  <si>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</si>
  <si>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</si>
  <si>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</si>
  <si>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</si>
  <si>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</si>
  <si>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</si>
  <si>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</si>
  <si>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</si>
  <si>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</si>
  <si>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</si>
  <si>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</si>
  <si>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</si>
  <si>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</si>
  <si>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</si>
  <si>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</si>
  <si>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</si>
  <si>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</si>
  <si>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</si>
  <si>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</si>
  <si>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</si>
  <si>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</si>
  <si>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</si>
  <si>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</si>
  <si>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</si>
  <si>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</si>
  <si>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</si>
  <si>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</si>
  <si>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</si>
  <si>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</si>
  <si>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</si>
  <si>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</si>
  <si>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</si>
  <si>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</si>
  <si>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</si>
  <si>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</si>
  <si>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</si>
  <si>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</si>
  <si>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</si>
  <si>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</si>
  <si>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</si>
  <si>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</si>
  <si>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</si>
  <si>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</si>
  <si>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</si>
  <si>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</si>
  <si>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</si>
  <si>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</si>
  <si>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</si>
  <si>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</si>
  <si>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</si>
  <si>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</si>
  <si>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</si>
  <si>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</si>
  <si>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</si>
  <si>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</si>
  <si>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</si>
  <si>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</si>
  <si>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</si>
  <si>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</si>
  <si>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</si>
  <si>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</si>
  <si>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</si>
  <si>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</si>
  <si>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</si>
  <si>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</si>
  <si>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</si>
  <si>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</si>
  <si>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</si>
  <si>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</si>
  <si>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</si>
  <si>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</si>
  <si>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</si>
  <si>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</si>
  <si>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</si>
  <si>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</si>
  <si>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</si>
  <si>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</si>
  <si>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</si>
  <si>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</si>
  <si>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</si>
  <si>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</si>
  <si>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</si>
  <si>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</si>
  <si>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</si>
  <si>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</si>
  <si>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</si>
  <si>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</si>
  <si>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</si>
  <si>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</si>
  <si>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</si>
  <si>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</si>
  <si>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</si>
  <si>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</si>
  <si>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</si>
  <si>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</si>
  <si>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</si>
  <si>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</si>
  <si>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</si>
  <si>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</si>
  <si>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</si>
  <si>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</si>
  <si>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</si>
  <si>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</si>
  <si>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</si>
  <si>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</si>
  <si>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</si>
  <si>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</si>
  <si>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</si>
  <si>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</si>
  <si>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</si>
  <si>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</si>
  <si>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</si>
  <si>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</si>
  <si>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</si>
  <si>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</si>
  <si>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</si>
  <si>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</si>
  <si>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</si>
  <si>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</si>
  <si>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</si>
  <si>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</si>
  <si>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</si>
  <si>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</si>
  <si>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</si>
  <si>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</si>
  <si>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</si>
  <si>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</si>
  <si>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</si>
  <si>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</si>
  <si>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</si>
  <si>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</si>
  <si>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</si>
  <si>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</si>
  <si>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</si>
  <si>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</si>
  <si>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</si>
  <si>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</si>
  <si>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</si>
  <si>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</si>
  <si>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</si>
  <si>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</si>
  <si>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</si>
  <si>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</si>
  <si>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</si>
  <si>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</si>
  <si>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</si>
  <si>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</si>
  <si>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</si>
  <si>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</si>
  <si>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</si>
  <si>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</si>
  <si>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</si>
  <si>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</si>
  <si>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</si>
  <si>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</si>
  <si>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</si>
  <si>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</si>
  <si>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</si>
  <si>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</si>
  <si>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</si>
  <si>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</si>
  <si>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</si>
  <si>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</si>
  <si>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</si>
  <si>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</si>
  <si>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</si>
  <si>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</si>
  <si>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</si>
  <si>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</si>
  <si>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</si>
  <si>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</si>
  <si>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</si>
  <si>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</si>
  <si>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</si>
  <si>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</si>
  <si>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</si>
  <si>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</si>
  <si>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</si>
  <si>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</si>
  <si>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</si>
  <si>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</si>
  <si>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</si>
  <si>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</si>
  <si>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</si>
  <si>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</si>
  <si>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</si>
  <si>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</si>
  <si>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</si>
  <si>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</si>
  <si>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</si>
  <si>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</si>
  <si>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</si>
  <si>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</si>
  <si>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</si>
  <si>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</si>
  <si>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</si>
  <si>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</si>
  <si>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</si>
  <si>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</si>
  <si>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</si>
  <si>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</si>
  <si>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</si>
  <si>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</si>
  <si>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</si>
  <si>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</si>
  <si>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</si>
  <si>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</si>
  <si>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</si>
  <si>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</si>
  <si>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</si>
  <si>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</si>
  <si>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</si>
  <si>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</si>
  <si>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</si>
  <si>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</si>
  <si>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</si>
  <si>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</si>
  <si>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</si>
  <si>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</si>
  <si>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</si>
  <si>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</si>
  <si>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</si>
  <si>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</si>
  <si>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</si>
  <si>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</si>
  <si>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</si>
  <si>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</si>
  <si>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</si>
  <si>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</si>
  <si>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</si>
  <si>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</si>
  <si>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</si>
  <si>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</si>
  <si>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</si>
  <si>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</si>
  <si>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</si>
  <si>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</si>
  <si>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</si>
  <si>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</si>
  <si>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</si>
  <si>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</si>
  <si>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</si>
  <si>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</si>
  <si>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</si>
  <si>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</si>
  <si>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</si>
  <si>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</si>
  <si>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</si>
  <si>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</si>
  <si>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</si>
  <si>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</si>
  <si>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</si>
  <si>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</si>
  <si>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</si>
  <si>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</si>
  <si>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</si>
  <si>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</si>
  <si>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</si>
  <si>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</si>
  <si>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</si>
  <si>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</si>
  <si>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</si>
  <si>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</si>
  <si>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</si>
  <si>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</si>
  <si>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</si>
  <si>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</si>
  <si>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</si>
  <si>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</si>
  <si>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</si>
  <si>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</si>
  <si>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</si>
  <si>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</si>
  <si>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</si>
  <si>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</si>
  <si>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</si>
  <si>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</si>
  <si>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</si>
  <si>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</si>
  <si>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</si>
  <si>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</si>
  <si>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</si>
  <si>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</si>
  <si>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</si>
  <si>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</si>
  <si>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</si>
  <si>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</si>
  <si>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</si>
  <si>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</si>
  <si>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</si>
  <si>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</si>
  <si>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</si>
  <si>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</si>
  <si>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</si>
  <si>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</si>
  <si>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</si>
  <si>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</si>
  <si>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</si>
  <si>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</si>
  <si>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</si>
  <si>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</si>
  <si>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</si>
  <si>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</si>
  <si>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</si>
  <si>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</si>
  <si>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</si>
  <si>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</si>
  <si>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</si>
  <si>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</si>
  <si>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</si>
  <si>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</si>
  <si>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</si>
  <si>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</si>
  <si>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</si>
  <si>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</si>
  <si>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</si>
  <si>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</si>
  <si>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</si>
  <si>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</si>
  <si>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</si>
  <si>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</si>
  <si>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</si>
  <si>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</si>
  <si>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</si>
  <si>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</si>
  <si>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</si>
  <si>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</si>
  <si>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</si>
  <si>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</si>
  <si>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</si>
  <si>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</si>
  <si>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</si>
  <si>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</si>
  <si>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</si>
  <si>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</si>
  <si>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</si>
  <si>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</si>
  <si>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</si>
  <si>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</si>
  <si>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</si>
  <si>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</si>
  <si>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</si>
  <si>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</si>
  <si>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</si>
  <si>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</si>
  <si>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</si>
  <si>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</si>
  <si>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</si>
  <si>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</si>
  <si>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</si>
  <si>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</si>
  <si>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</si>
  <si>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</si>
  <si>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</si>
  <si>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</si>
  <si>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</si>
  <si>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</si>
  <si>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</si>
  <si>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</si>
  <si>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</si>
  <si>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</si>
  <si>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</si>
  <si>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</si>
  <si>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</si>
  <si>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</si>
  <si>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</si>
  <si>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</si>
  <si>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</si>
  <si>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</si>
  <si>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</si>
  <si>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</si>
  <si>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</si>
  <si>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</si>
  <si>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</si>
  <si>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</si>
  <si>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</si>
  <si>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</si>
  <si>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</si>
  <si>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</si>
  <si>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</si>
  <si>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</si>
  <si>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</si>
  <si>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</si>
  <si>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</si>
  <si>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</si>
  <si>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</si>
  <si>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</si>
  <si>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</si>
  <si>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</si>
  <si>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</si>
  <si>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</si>
  <si>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</si>
  <si>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</si>
  <si>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</si>
  <si>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</si>
  <si>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</si>
  <si>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</si>
  <si>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</si>
  <si>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</si>
  <si>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</si>
  <si>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</si>
  <si>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</si>
  <si>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</si>
  <si>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</si>
  <si>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</si>
  <si>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</si>
  <si>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</si>
  <si>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</si>
  <si>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</si>
  <si>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</si>
  <si>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</si>
  <si>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</si>
  <si>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</si>
  <si>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</si>
  <si>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</si>
  <si>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</si>
  <si>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</si>
  <si>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</si>
  <si>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</si>
  <si>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</si>
  <si>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</si>
  <si>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</si>
  <si>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</si>
  <si>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</si>
  <si>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</si>
  <si>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</si>
  <si>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</si>
  <si>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</si>
  <si>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</si>
  <si>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</si>
  <si>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</si>
  <si>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</si>
  <si>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</si>
  <si>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</si>
  <si>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</si>
  <si>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</si>
  <si>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</si>
  <si>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</si>
  <si>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</si>
  <si>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</si>
  <si>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</si>
  <si>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</si>
  <si>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</si>
  <si>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</si>
  <si>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</si>
  <si>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</si>
  <si>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</si>
  <si>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</si>
  <si>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</si>
  <si>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</si>
  <si>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</si>
  <si>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</si>
  <si>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</si>
  <si>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</si>
  <si>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</si>
  <si>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</si>
  <si>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</si>
  <si>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</si>
  <si>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</si>
  <si>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</si>
  <si>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</si>
  <si>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</si>
  <si>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</si>
  <si>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</si>
  <si>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</si>
  <si>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</si>
  <si>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</si>
  <si>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</si>
  <si>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</si>
  <si>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</si>
  <si>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</si>
  <si>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</si>
  <si>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</si>
  <si>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</si>
  <si>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</si>
  <si>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</si>
  <si>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</si>
  <si>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</si>
  <si>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</si>
  <si>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</si>
  <si>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</si>
  <si>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</si>
  <si>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</si>
  <si>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</si>
  <si>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</si>
  <si>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</si>
  <si>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</si>
  <si>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</si>
  <si>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</si>
  <si>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</si>
  <si>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</si>
  <si>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</si>
  <si>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</si>
  <si>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</si>
  <si>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</si>
  <si>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</si>
  <si>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</si>
  <si>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</si>
  <si>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</si>
  <si>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</si>
  <si>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</si>
  <si>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</si>
  <si>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</si>
  <si>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</si>
  <si>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</si>
  <si>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</si>
  <si>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</si>
  <si>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</si>
  <si>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</si>
  <si>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</si>
  <si>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</si>
  <si>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</si>
  <si>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</si>
  <si>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</si>
  <si>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</si>
  <si>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</si>
  <si>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</si>
  <si>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</si>
  <si>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</si>
  <si>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</si>
  <si>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</si>
  <si>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</si>
  <si>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</si>
  <si>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</si>
  <si>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</si>
  <si>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</si>
  <si>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</si>
  <si>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</si>
  <si>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</si>
  <si>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</si>
  <si>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</si>
  <si>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</si>
  <si>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</si>
  <si>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</si>
  <si>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</si>
  <si>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</si>
  <si>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</si>
  <si>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</si>
  <si>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</si>
  <si>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</si>
  <si>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</si>
  <si>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</si>
  <si>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</si>
  <si>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</si>
  <si>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</si>
  <si>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</si>
  <si>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</si>
  <si>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</si>
  <si>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</si>
  <si>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</si>
  <si>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</si>
  <si>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</si>
  <si>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</si>
  <si>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</si>
  <si>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</si>
  <si>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</si>
  <si>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</si>
  <si>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</si>
  <si>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</si>
  <si>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</si>
  <si>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</si>
  <si>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</si>
  <si>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</si>
  <si>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</si>
  <si>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</si>
  <si>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</si>
  <si>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</si>
  <si>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</si>
  <si>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</si>
  <si>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</si>
  <si>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</si>
  <si>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</si>
  <si>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</si>
  <si>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</si>
  <si>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</si>
  <si>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</si>
  <si>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</si>
  <si>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</si>
  <si>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</si>
  <si>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</si>
  <si>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</si>
  <si>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</si>
  <si>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</si>
  <si>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</si>
  <si>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</si>
  <si>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</si>
  <si>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</si>
  <si>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</si>
  <si>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</si>
  <si>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</si>
  <si>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</si>
  <si>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</si>
  <si>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</si>
  <si>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</si>
  <si>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</si>
  <si>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</si>
  <si>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</si>
  <si>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</si>
  <si>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</si>
  <si>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</si>
  <si>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</si>
  <si>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</si>
  <si>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</si>
  <si>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</si>
  <si>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</si>
  <si>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</si>
  <si>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</si>
  <si>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</si>
  <si>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</si>
  <si>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</si>
  <si>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</si>
  <si>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</si>
  <si>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</si>
  <si>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</si>
  <si>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</si>
  <si>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</si>
  <si>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</si>
  <si>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</si>
  <si>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</si>
  <si>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</si>
  <si>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</si>
  <si>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</si>
  <si>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</si>
  <si>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</si>
  <si>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</si>
  <si>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</si>
  <si>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</si>
  <si>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</si>
  <si>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</si>
  <si>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</si>
  <si>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</si>
  <si>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</si>
  <si>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</si>
  <si>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</si>
  <si>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</si>
  <si>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</si>
  <si>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</si>
  <si>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</si>
  <si>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</si>
  <si>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</si>
  <si>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</si>
  <si>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</si>
  <si>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</si>
  <si>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</si>
  <si>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</si>
  <si>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</si>
  <si>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</si>
  <si>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</si>
  <si>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</si>
  <si>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</si>
  <si>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</si>
  <si>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</si>
  <si>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</si>
  <si>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</si>
  <si>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</si>
  <si>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</si>
  <si>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</si>
  <si>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</si>
  <si>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</si>
  <si>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</si>
  <si>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</si>
  <si>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</si>
  <si>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</si>
  <si>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</si>
  <si>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</si>
  <si>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</si>
  <si>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</si>
  <si>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</si>
  <si>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</si>
  <si>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</si>
  <si>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</si>
  <si>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</si>
  <si>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</si>
  <si>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</si>
  <si>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</si>
  <si>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</si>
  <si>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</si>
  <si>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</si>
  <si>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</si>
  <si>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</si>
  <si>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</si>
  <si>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</si>
  <si>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</si>
  <si>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</si>
  <si>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</si>
  <si>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</si>
  <si>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</si>
  <si>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</si>
  <si>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</si>
  <si>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</si>
  <si>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</si>
  <si>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</si>
  <si>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</si>
  <si>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</si>
  <si>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</si>
  <si>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</si>
  <si>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</si>
  <si>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</si>
  <si>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</si>
  <si>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</si>
  <si>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</si>
  <si>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</si>
  <si>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</si>
  <si>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</si>
  <si>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</si>
  <si>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</si>
  <si>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</si>
  <si>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</si>
  <si>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</si>
  <si>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</si>
  <si>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</si>
  <si>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</si>
  <si>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</si>
  <si>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</si>
  <si>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</si>
  <si>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</si>
  <si>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</si>
  <si>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</si>
  <si>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</si>
  <si>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</si>
  <si>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</si>
  <si>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</si>
  <si>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</si>
  <si>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</si>
  <si>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</si>
  <si>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</si>
  <si>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</si>
  <si>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</si>
  <si>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</si>
  <si>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</si>
  <si>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</si>
  <si>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</si>
  <si>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</si>
  <si>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</si>
  <si>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</si>
  <si>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</si>
  <si>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</si>
  <si>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</si>
  <si>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</si>
  <si>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</si>
  <si>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</si>
  <si>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</si>
  <si>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</si>
  <si>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</si>
  <si>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</si>
  <si>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</si>
  <si>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</si>
  <si>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</si>
  <si>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</si>
  <si>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</si>
  <si>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</si>
  <si>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</si>
  <si>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</si>
  <si>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</si>
  <si>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</si>
  <si>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</si>
  <si>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</si>
  <si>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</si>
  <si>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</si>
  <si>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</si>
  <si>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</si>
  <si>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</si>
  <si>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</si>
  <si>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</si>
  <si>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</si>
  <si>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</si>
  <si>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</si>
  <si>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</si>
  <si>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</si>
  <si>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</si>
  <si>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</si>
  <si>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</si>
  <si>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</si>
  <si>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</si>
  <si>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</si>
  <si>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</si>
  <si>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</si>
  <si>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</si>
  <si>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</si>
  <si>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</si>
  <si>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</si>
  <si>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</si>
  <si>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</si>
  <si>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</si>
  <si>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</si>
  <si>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</si>
  <si>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</si>
  <si>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</si>
  <si>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</si>
  <si>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</si>
  <si>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</si>
  <si>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</si>
  <si>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</si>
  <si>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</si>
  <si>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</si>
  <si>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</si>
  <si>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</si>
  <si>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</si>
  <si>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</si>
  <si>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</si>
  <si>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</si>
  <si>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</si>
  <si>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</si>
  <si>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</si>
  <si>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</si>
  <si>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</si>
  <si>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</si>
  <si>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</si>
  <si>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</si>
  <si>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</si>
  <si>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</si>
  <si>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</si>
  <si>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</si>
  <si>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</si>
  <si>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</si>
  <si>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</si>
  <si>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</si>
  <si>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</si>
  <si>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</si>
  <si>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</si>
  <si>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</si>
  <si>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</si>
  <si>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</si>
  <si>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</si>
  <si>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</si>
  <si>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</si>
  <si>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</si>
  <si>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</si>
  <si>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</si>
  <si>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</si>
  <si>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</si>
  <si>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</si>
  <si>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</si>
  <si>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</si>
  <si>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</si>
  <si>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</si>
  <si>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</si>
  <si>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</si>
  <si>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</si>
  <si>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</si>
  <si>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</si>
  <si>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</si>
  <si>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</si>
  <si>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</si>
  <si>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</si>
  <si>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</si>
  <si>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</si>
  <si>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</si>
  <si>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</si>
  <si>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</si>
  <si>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</si>
  <si>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</si>
  <si>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</si>
  <si>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</si>
  <si>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</si>
  <si>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</si>
  <si>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</si>
  <si>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</si>
  <si>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</si>
  <si>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</si>
  <si>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</si>
  <si>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</si>
  <si>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</si>
  <si>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</si>
  <si>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</si>
  <si>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</si>
  <si>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</si>
  <si>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</si>
  <si>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</si>
  <si>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</si>
  <si>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</si>
  <si>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</si>
  <si>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</si>
  <si>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</si>
  <si>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</si>
  <si>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</si>
  <si>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</si>
  <si>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</si>
  <si>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</si>
  <si>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</si>
  <si>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</si>
  <si>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</si>
  <si>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</si>
  <si>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</si>
  <si>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</si>
  <si>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</si>
  <si>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</si>
  <si>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</si>
  <si>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</si>
  <si>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</si>
  <si>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</si>
  <si>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</si>
  <si>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</si>
  <si>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</si>
  <si>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</si>
  <si>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</si>
  <si>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</si>
  <si>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</si>
  <si>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</si>
  <si>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</si>
  <si>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</si>
  <si>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</si>
  <si>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</si>
  <si>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</si>
  <si>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</si>
  <si>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</si>
  <si>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</si>
  <si>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</si>
  <si>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</si>
  <si>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</si>
  <si>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</si>
  <si>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</si>
  <si>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</si>
  <si>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</si>
  <si>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</si>
  <si>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</si>
  <si>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</si>
  <si>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</si>
  <si>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</si>
  <si>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</si>
  <si>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</si>
  <si>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</si>
  <si>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</si>
  <si>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</si>
  <si>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</si>
  <si>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</si>
  <si>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</si>
  <si>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</si>
  <si>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</si>
  <si>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</si>
  <si>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</si>
  <si>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</si>
  <si>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</si>
  <si>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</si>
  <si>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</si>
  <si>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</si>
  <si>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</si>
  <si>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</si>
  <si>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</si>
  <si>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</si>
  <si>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</si>
  <si>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</si>
  <si>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</si>
  <si>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</si>
  <si>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</si>
  <si>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</si>
  <si>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</si>
  <si>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</si>
  <si>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</si>
  <si>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</si>
  <si>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</si>
  <si>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</si>
  <si>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</si>
  <si>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</si>
  <si>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</si>
  <si>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</si>
  <si>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</si>
  <si>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</si>
  <si>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</si>
  <si>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</si>
  <si>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</si>
  <si>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</si>
  <si>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</si>
  <si>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</si>
  <si>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</si>
  <si>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</si>
  <si>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</si>
  <si>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</si>
  <si>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</si>
  <si>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</si>
  <si>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</si>
  <si>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</si>
  <si>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</si>
  <si>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</si>
  <si>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</si>
  <si>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</si>
  <si>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</si>
  <si>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</si>
  <si>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</si>
  <si>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</si>
  <si>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</si>
  <si>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</si>
  <si>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</si>
  <si>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</si>
  <si>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</si>
  <si>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</si>
  <si>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</si>
  <si>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</si>
  <si>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</si>
  <si>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</si>
  <si>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</si>
  <si>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</si>
  <si>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</si>
  <si>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</si>
  <si>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</si>
  <si>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</si>
  <si>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</si>
  <si>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</si>
  <si>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</si>
  <si>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</si>
  <si>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</si>
  <si>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</si>
  <si>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</si>
  <si>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</si>
  <si>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</si>
  <si>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</si>
  <si>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</si>
  <si>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</si>
  <si>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</si>
  <si>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</si>
  <si>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</si>
  <si>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</si>
  <si>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</si>
  <si>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</si>
  <si>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</si>
  <si>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</si>
  <si>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</si>
  <si>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</si>
  <si>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</si>
  <si>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</si>
  <si>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</si>
  <si>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</si>
  <si>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</si>
  <si>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</si>
  <si>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</si>
  <si>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</si>
  <si>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</si>
  <si>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</si>
  <si>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</si>
  <si>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</si>
  <si>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</si>
  <si>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</si>
  <si>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</si>
  <si>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</si>
  <si>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</si>
  <si>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</si>
  <si>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</si>
  <si>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</si>
  <si>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</si>
  <si>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</si>
  <si>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</si>
  <si>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</si>
  <si>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</si>
  <si>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</si>
  <si>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</si>
  <si>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</si>
  <si>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</si>
  <si>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</si>
  <si>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</si>
  <si>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</si>
  <si>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</si>
  <si>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</si>
  <si>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</si>
  <si>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</si>
  <si>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</si>
  <si>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</si>
  <si>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</si>
  <si>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</si>
  <si>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</si>
  <si>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</si>
  <si>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</si>
  <si>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</si>
  <si>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</si>
  <si>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</si>
  <si>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</si>
  <si>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</si>
  <si>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</si>
  <si>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</si>
  <si>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</si>
  <si>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</si>
  <si>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</si>
  <si>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</si>
  <si>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</si>
  <si>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</si>
  <si>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</si>
  <si>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</si>
  <si>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</si>
  <si>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</si>
  <si>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</si>
  <si>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</si>
  <si>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</si>
  <si>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</si>
  <si>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</si>
  <si>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</si>
  <si>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</si>
  <si>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</si>
  <si>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</si>
  <si>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</si>
  <si>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</si>
  <si>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</si>
  <si>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</si>
  <si>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</si>
  <si>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</si>
  <si>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</si>
  <si>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</si>
  <si>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</si>
  <si>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</si>
  <si>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</si>
  <si>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</si>
  <si>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</si>
  <si>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</si>
  <si>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</si>
  <si>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</si>
  <si>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</si>
  <si>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</si>
  <si>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</si>
  <si>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</si>
  <si>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</si>
  <si>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</si>
  <si>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</si>
  <si>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</si>
  <si>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</si>
  <si>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</si>
  <si>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</si>
  <si>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</si>
  <si>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</si>
  <si>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</si>
  <si>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</si>
  <si>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</si>
  <si>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</si>
  <si>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</si>
  <si>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</si>
  <si>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</si>
  <si>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</si>
  <si>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</si>
  <si>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</si>
  <si>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</si>
  <si>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</si>
  <si>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</si>
  <si>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</si>
  <si>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</si>
  <si>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</si>
  <si>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</si>
  <si>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</si>
  <si>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</si>
  <si>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</si>
  <si>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</si>
  <si>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</si>
  <si>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</si>
  <si>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</si>
  <si>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</si>
  <si>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</si>
  <si>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</si>
  <si>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</si>
  <si>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</si>
  <si>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</si>
  <si>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</si>
  <si>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</si>
  <si>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</si>
  <si>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</si>
  <si>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</si>
  <si>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</si>
  <si>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</si>
  <si>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</si>
  <si>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</si>
  <si>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</si>
  <si>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</si>
  <si>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</si>
  <si>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</si>
  <si>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</si>
  <si>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</si>
  <si>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</si>
  <si>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</si>
  <si>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</si>
  <si>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</si>
  <si>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</si>
  <si>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</si>
  <si>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</si>
  <si>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</si>
  <si>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</si>
  <si>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</si>
  <si>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</si>
  <si>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</si>
  <si>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</si>
  <si>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</si>
  <si>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</si>
  <si>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</si>
  <si>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</si>
  <si>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</si>
  <si>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</si>
  <si>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</si>
  <si>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</si>
  <si>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</si>
  <si>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</si>
  <si>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</si>
  <si>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</si>
  <si>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</si>
  <si>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</si>
  <si>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</si>
  <si>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</si>
  <si>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</si>
  <si>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</si>
  <si>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</si>
  <si>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</si>
  <si>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</si>
  <si>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</si>
  <si>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</si>
  <si>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</si>
  <si>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</si>
  <si>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</si>
  <si>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</si>
  <si>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</si>
  <si>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</si>
  <si>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</si>
  <si>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</si>
  <si>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</si>
  <si>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</si>
  <si>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</si>
  <si>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</si>
  <si>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</si>
  <si>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</si>
  <si>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</si>
  <si>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</si>
  <si>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</si>
  <si>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</si>
  <si>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</si>
  <si>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</si>
  <si>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</si>
  <si>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</si>
  <si>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</si>
  <si>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</si>
  <si>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</si>
  <si>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</si>
  <si>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</si>
  <si>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</si>
  <si>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</si>
  <si>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</si>
  <si>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</si>
  <si>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</si>
  <si>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</si>
  <si>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</si>
  <si>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</si>
  <si>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</si>
  <si>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</si>
  <si>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</si>
  <si>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</si>
  <si>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</si>
  <si>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</si>
  <si>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</si>
  <si>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</si>
  <si>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</si>
  <si>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</si>
  <si>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</si>
  <si>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</si>
  <si>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</si>
  <si>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</si>
  <si>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</si>
  <si>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</si>
  <si>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</si>
  <si>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</si>
  <si>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</si>
  <si>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</si>
  <si>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</si>
  <si>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</si>
  <si>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</si>
  <si>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</si>
  <si>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</si>
  <si>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</si>
  <si>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</si>
  <si>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</si>
  <si>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</si>
  <si>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</si>
  <si>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</si>
  <si>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</si>
  <si>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</si>
  <si>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</si>
  <si>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</si>
  <si>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</si>
  <si>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</si>
  <si>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</si>
  <si>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</si>
  <si>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</si>
  <si>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</si>
  <si>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</si>
  <si>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</si>
  <si>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</si>
  <si>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</si>
  <si>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</si>
  <si>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</si>
  <si>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</si>
  <si>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</si>
  <si>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</si>
  <si>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</si>
  <si>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</si>
  <si>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</si>
  <si>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</si>
  <si>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</si>
  <si>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</si>
  <si>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</si>
  <si>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</si>
  <si>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</si>
  <si>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</si>
  <si>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</si>
  <si>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</si>
  <si>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</si>
  <si>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</si>
  <si>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</si>
  <si>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</si>
  <si>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</si>
  <si>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</si>
  <si>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</si>
  <si>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</si>
  <si>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</si>
  <si>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</si>
  <si>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</si>
  <si>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</si>
  <si>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</si>
  <si>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</si>
  <si>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</si>
  <si>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</si>
  <si>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</si>
  <si>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</si>
  <si>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</si>
  <si>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</si>
  <si>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</si>
  <si>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</si>
  <si>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</si>
  <si>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</si>
  <si>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</si>
  <si>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</si>
  <si>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</si>
  <si>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</si>
  <si>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</si>
  <si>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</si>
  <si>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</si>
  <si>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</si>
  <si>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</si>
  <si>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</si>
  <si>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</si>
  <si>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</si>
  <si>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</si>
  <si>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</si>
  <si>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</si>
  <si>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</si>
  <si>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</si>
  <si>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</si>
  <si>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</si>
  <si>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</si>
  <si>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</si>
  <si>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</si>
  <si>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</si>
  <si>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</si>
  <si>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</si>
  <si>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</si>
  <si>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</si>
  <si>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</si>
  <si>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</si>
  <si>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</si>
  <si>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</si>
  <si>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</si>
  <si>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</si>
  <si>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</si>
  <si>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</si>
  <si>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</si>
  <si>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</si>
  <si>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</si>
  <si>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</si>
  <si>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</si>
  <si>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</si>
  <si>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</si>
  <si>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</si>
  <si>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</si>
  <si>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</si>
  <si>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</si>
  <si>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</si>
  <si>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</si>
  <si>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</si>
  <si>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</si>
  <si>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</si>
  <si>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</si>
  <si>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</si>
  <si>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</si>
  <si>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</si>
  <si>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</si>
  <si>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</si>
  <si>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</si>
  <si>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</si>
  <si>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</si>
  <si>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</si>
  <si>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</si>
  <si>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</si>
  <si>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</si>
  <si>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</si>
  <si>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</si>
  <si>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</si>
  <si>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</si>
  <si>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</si>
  <si>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</si>
  <si>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</si>
  <si>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</si>
  <si>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</si>
  <si>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</si>
  <si>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</si>
  <si>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</si>
  <si>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</si>
  <si>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</si>
  <si>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</si>
  <si>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</si>
  <si>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</si>
  <si>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</si>
  <si>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</si>
  <si>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</si>
  <si>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</si>
  <si>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</si>
  <si>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</si>
  <si>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</si>
  <si>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</si>
  <si>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</si>
  <si>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</si>
  <si>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</si>
  <si>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</si>
  <si>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</si>
  <si>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</si>
  <si>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</si>
  <si>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</si>
  <si>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</si>
  <si>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</si>
  <si>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</si>
  <si>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</si>
  <si>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</si>
  <si>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</si>
  <si>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</si>
  <si>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</si>
  <si>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</si>
  <si>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</si>
  <si>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</si>
  <si>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</si>
  <si>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</si>
  <si>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</si>
  <si>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</si>
  <si>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</si>
  <si>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</si>
  <si>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</si>
  <si>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</si>
  <si>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</si>
  <si>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</si>
  <si>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</si>
  <si>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</si>
  <si>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</si>
  <si>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</si>
  <si>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</si>
  <si>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</si>
  <si>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</si>
  <si>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</si>
  <si>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</si>
  <si>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</si>
  <si>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</si>
  <si>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</si>
  <si>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</si>
  <si>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</si>
  <si>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</si>
  <si>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</si>
  <si>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</si>
  <si>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</si>
  <si>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</si>
  <si>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</si>
  <si>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</si>
  <si>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</si>
  <si>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</si>
  <si>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</si>
  <si>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</si>
  <si>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</si>
  <si>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</si>
  <si>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</si>
  <si>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</si>
  <si>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</si>
  <si>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</si>
  <si>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</si>
  <si>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</si>
  <si>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</si>
  <si>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</si>
  <si>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</si>
  <si>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</si>
  <si>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</si>
  <si>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</si>
  <si>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</si>
  <si>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</si>
  <si>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</si>
  <si>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</si>
  <si>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</si>
  <si>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</si>
  <si>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</si>
  <si>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</si>
  <si>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</si>
  <si>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</si>
  <si>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</si>
  <si>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</si>
  <si>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</si>
  <si>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</si>
  <si>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</si>
  <si>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</si>
  <si>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</si>
  <si>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</si>
  <si>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</si>
  <si>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</si>
  <si>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</si>
  <si>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</si>
  <si>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</si>
  <si>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</si>
  <si>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</si>
  <si>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</si>
  <si>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</si>
  <si>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</si>
  <si>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</si>
  <si>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</si>
  <si>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</si>
  <si>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</si>
  <si>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</si>
  <si>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</si>
  <si>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</si>
  <si>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</si>
  <si>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</si>
  <si>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</si>
  <si>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</si>
  <si>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</si>
  <si>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</si>
  <si>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</si>
  <si>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</si>
  <si>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</si>
  <si>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</si>
  <si>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</si>
  <si>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</si>
  <si>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</si>
  <si>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</si>
  <si>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</si>
  <si>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</si>
  <si>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</si>
  <si>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</si>
  <si>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</si>
  <si>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</si>
  <si>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</si>
  <si>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</si>
  <si>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</si>
  <si>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</si>
  <si>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</si>
  <si>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</si>
  <si>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</si>
  <si>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</si>
  <si>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</si>
  <si>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</si>
  <si>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</si>
  <si>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</si>
  <si>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</si>
  <si>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</si>
  <si>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</si>
  <si>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</si>
  <si>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</si>
  <si>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</si>
  <si>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</si>
  <si>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</si>
  <si>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</si>
  <si>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</si>
  <si>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</si>
  <si>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</si>
  <si>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</si>
  <si>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</si>
  <si>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</si>
  <si>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</si>
  <si>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</si>
  <si>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</si>
  <si>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</si>
  <si>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</si>
  <si>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</si>
  <si>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</si>
  <si>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</si>
  <si>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</si>
  <si>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</si>
  <si>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</si>
  <si>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</si>
  <si>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</si>
  <si>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</si>
  <si>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</si>
  <si>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</si>
  <si>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</si>
  <si>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</si>
  <si>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</si>
  <si>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</si>
  <si>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</si>
  <si>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</si>
  <si>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</si>
  <si>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</si>
  <si>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</si>
  <si>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</si>
  <si>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</si>
  <si>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</si>
  <si>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</si>
  <si>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</si>
  <si>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</si>
  <si>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</si>
  <si>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</si>
  <si>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</si>
  <si>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</si>
  <si>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</si>
  <si>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</si>
  <si>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</si>
  <si>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</si>
  <si>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</si>
  <si>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</si>
  <si>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</si>
  <si>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</si>
  <si>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</si>
  <si>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</si>
  <si>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</si>
  <si>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</si>
  <si>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</si>
  <si>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</si>
  <si>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</si>
  <si>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</si>
  <si>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</si>
  <si>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</si>
  <si>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</si>
  <si>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</si>
  <si>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</si>
  <si>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</si>
  <si>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</si>
  <si>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</si>
  <si>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</si>
  <si>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</si>
  <si>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</si>
  <si>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</si>
  <si>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</si>
  <si>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</si>
  <si>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</si>
  <si>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</si>
  <si>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</si>
  <si>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</si>
  <si>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</si>
  <si>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</si>
  <si>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</si>
  <si>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</si>
  <si>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</si>
  <si>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</si>
  <si>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</si>
  <si>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</si>
  <si>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</si>
  <si>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</si>
  <si>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</si>
  <si>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</si>
  <si>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</si>
  <si>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</si>
  <si>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</si>
  <si>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</si>
  <si>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</si>
  <si>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</si>
  <si>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</si>
  <si>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</si>
  <si>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</si>
  <si>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</si>
  <si>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</si>
  <si>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</si>
  <si>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</si>
  <si>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</si>
  <si>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</si>
  <si>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</si>
  <si>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</si>
  <si>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</si>
  <si>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</si>
  <si>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</si>
  <si>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</si>
  <si>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</si>
  <si>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</si>
  <si>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</si>
  <si>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</si>
  <si>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</si>
  <si>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</si>
  <si>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</si>
  <si>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</si>
  <si>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</si>
  <si>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</si>
  <si>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</si>
  <si>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</si>
  <si>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</si>
  <si>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</si>
  <si>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</si>
  <si>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</si>
  <si>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</si>
  <si>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</si>
  <si>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</si>
  <si>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</si>
  <si>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</si>
  <si>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</si>
  <si>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</si>
  <si>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</si>
  <si>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</si>
  <si>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</si>
  <si>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</si>
  <si>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</si>
  <si>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</si>
  <si>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</si>
  <si>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</si>
  <si>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</si>
  <si>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</si>
  <si>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</si>
  <si>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</si>
  <si>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</si>
  <si>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</si>
  <si>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</si>
  <si>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</si>
  <si>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</si>
  <si>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</si>
  <si>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</si>
  <si>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</si>
  <si>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</si>
  <si>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</si>
  <si>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</si>
  <si>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</si>
  <si>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</si>
  <si>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</si>
  <si>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</si>
  <si>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</si>
  <si>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</si>
  <si>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</si>
  <si>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</si>
  <si>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</si>
  <si>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</si>
  <si>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</si>
  <si>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</si>
  <si>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</si>
  <si>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</si>
  <si>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</si>
  <si>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</si>
  <si>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</si>
  <si>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</si>
  <si>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</si>
  <si>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</si>
  <si>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</si>
  <si>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</si>
  <si>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</si>
  <si>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</si>
  <si>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</si>
  <si>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</si>
  <si>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</si>
  <si>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</si>
  <si>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</si>
  <si>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</si>
  <si>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</si>
  <si>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</si>
  <si>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</si>
  <si>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</si>
  <si>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</si>
  <si>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</si>
  <si>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</si>
  <si>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</si>
  <si>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</si>
  <si>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</si>
  <si>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</si>
  <si>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</si>
  <si>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</si>
  <si>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</si>
  <si>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</si>
  <si>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</si>
  <si>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</si>
  <si>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</si>
  <si>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</si>
  <si>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</si>
  <si>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</si>
  <si>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</si>
  <si>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</si>
  <si>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</si>
  <si>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</si>
  <si>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</si>
  <si>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</si>
  <si>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</si>
  <si>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</si>
  <si>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</si>
  <si>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</si>
  <si>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</si>
  <si>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</si>
  <si>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</si>
  <si>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</si>
  <si>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</si>
  <si>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</si>
  <si>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</si>
  <si>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</si>
  <si>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</si>
  <si>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</si>
  <si>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</si>
  <si>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</si>
  <si>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</si>
  <si>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</si>
  <si>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</si>
  <si>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</si>
  <si>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</si>
  <si>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</si>
  <si>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</si>
  <si>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</si>
  <si>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</si>
  <si>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</si>
  <si>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</si>
  <si>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</si>
  <si>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</si>
  <si>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</si>
  <si>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</si>
  <si>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</si>
  <si>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</si>
  <si>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</si>
  <si>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</si>
  <si>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</si>
  <si>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</si>
  <si>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</si>
  <si>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</si>
  <si>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</si>
  <si>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</si>
  <si>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</si>
  <si>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</si>
  <si>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</si>
  <si>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</si>
  <si>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</si>
  <si>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</si>
  <si>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</si>
  <si>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</si>
  <si>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</si>
  <si>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</si>
  <si>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</si>
  <si>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</si>
  <si>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</si>
  <si>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</si>
  <si>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</si>
  <si>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</si>
  <si>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</si>
  <si>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</si>
  <si>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</si>
  <si>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</si>
  <si>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</si>
  <si>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</si>
  <si>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</si>
  <si>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</si>
  <si>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</si>
  <si>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</si>
  <si>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</si>
  <si>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</si>
  <si>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</si>
  <si>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</si>
  <si>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</si>
  <si>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</si>
  <si>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</si>
  <si>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</si>
  <si>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</si>
  <si>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</si>
  <si>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</si>
  <si>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</si>
  <si>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</si>
  <si>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</si>
  <si>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</si>
  <si>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</si>
  <si>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</si>
  <si>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</si>
  <si>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</si>
  <si>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</si>
  <si>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</si>
  <si>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</si>
  <si>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</si>
  <si>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</si>
  <si>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</si>
  <si>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</si>
  <si>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</si>
  <si>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</si>
  <si>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</si>
  <si>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</si>
  <si>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</si>
  <si>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</si>
  <si>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</si>
  <si>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</si>
  <si>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</si>
  <si>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</si>
  <si>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</si>
  <si>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</si>
  <si>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</si>
  <si>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</si>
  <si>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</si>
  <si>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</si>
  <si>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</si>
  <si>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</si>
  <si>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</si>
  <si>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</si>
  <si>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</si>
  <si>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</si>
  <si>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</si>
  <si>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</si>
  <si>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</si>
  <si>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</si>
  <si>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</si>
  <si>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</si>
  <si>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</si>
  <si>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</si>
  <si>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</si>
  <si>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</si>
  <si>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</si>
  <si>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</si>
  <si>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</si>
  <si>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</si>
  <si>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</si>
  <si>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</si>
  <si>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</si>
  <si>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</si>
  <si>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</si>
  <si>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</si>
  <si>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</si>
  <si>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</si>
  <si>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</si>
  <si>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</si>
  <si>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</si>
  <si>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</si>
  <si>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</si>
  <si>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</si>
  <si>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</si>
  <si>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</si>
  <si>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</si>
  <si>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</si>
  <si>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</si>
  <si>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</si>
  <si>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</si>
  <si>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</si>
  <si>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</si>
  <si>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</si>
  <si>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</si>
  <si>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</si>
  <si>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</si>
  <si>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</si>
  <si>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</si>
  <si>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</si>
  <si>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</si>
  <si>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</si>
  <si>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</si>
  <si>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</si>
  <si>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</si>
  <si>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</si>
  <si>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</si>
  <si>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</si>
  <si>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</si>
  <si>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</si>
  <si>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</si>
  <si>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</si>
  <si>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</si>
  <si>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</si>
  <si>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</si>
  <si>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</si>
  <si>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</si>
  <si>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</si>
  <si>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</si>
  <si>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</si>
  <si>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</si>
  <si>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</si>
  <si>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</si>
  <si>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</si>
  <si>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</si>
  <si>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</si>
  <si>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</si>
  <si>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</si>
  <si>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</si>
  <si>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</si>
  <si>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</si>
  <si>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</si>
  <si>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</si>
  <si>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</si>
  <si>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</si>
  <si>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</si>
  <si>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</si>
  <si>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</si>
  <si>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</si>
  <si>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</si>
  <si>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</si>
  <si>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</si>
  <si>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</si>
  <si>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</si>
  <si>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</si>
  <si>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</si>
  <si>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</si>
  <si>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</si>
  <si>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</si>
  <si>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</si>
  <si>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</si>
  <si>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</si>
  <si>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</si>
  <si>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</si>
  <si>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</si>
  <si>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</si>
  <si>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</si>
  <si>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</si>
  <si>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</si>
  <si>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</si>
  <si>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</si>
  <si>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</si>
  <si>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</si>
  <si>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</si>
  <si>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</si>
  <si>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</si>
  <si>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</si>
  <si>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</si>
  <si>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</si>
  <si>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</si>
  <si>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</si>
  <si>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</si>
  <si>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</si>
  <si>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</si>
  <si>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</si>
  <si>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</si>
  <si>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</si>
  <si>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</si>
  <si>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</si>
  <si>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</si>
  <si>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</si>
  <si>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</si>
  <si>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</si>
  <si>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</si>
  <si>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</si>
  <si>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</si>
  <si>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</si>
  <si>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</si>
  <si>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</si>
  <si>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</si>
  <si>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</si>
  <si>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</si>
  <si>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</si>
  <si>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</si>
  <si>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</si>
  <si>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</si>
  <si>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</si>
  <si>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</si>
  <si>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</si>
  <si>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</si>
  <si>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</si>
  <si>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</si>
  <si>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</si>
  <si>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</si>
  <si>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</si>
  <si>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</si>
  <si>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</si>
  <si>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</si>
  <si>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</si>
  <si>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</si>
  <si>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</si>
  <si>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</si>
  <si>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</si>
  <si>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</si>
  <si>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</si>
  <si>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</si>
  <si>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</si>
  <si>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</si>
  <si>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</si>
  <si>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</si>
  <si>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</si>
  <si>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</si>
  <si>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</si>
  <si>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</si>
  <si>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</si>
  <si>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</si>
  <si>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</si>
  <si>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</si>
  <si>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</si>
  <si>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</si>
  <si>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</si>
  <si>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</si>
  <si>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</si>
  <si>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</si>
  <si>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</si>
  <si>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</si>
  <si>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</si>
  <si>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</si>
  <si>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</si>
  <si>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</si>
  <si>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</si>
  <si>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</si>
  <si>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</si>
  <si>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</si>
  <si>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</si>
  <si>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</si>
  <si>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</si>
  <si>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</si>
  <si>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</si>
  <si>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</si>
  <si>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</si>
  <si>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</si>
  <si>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</si>
  <si>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</si>
  <si>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</si>
  <si>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</si>
  <si>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</si>
  <si>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</si>
  <si>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</si>
  <si>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</si>
  <si>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</si>
  <si>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</si>
  <si>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</si>
  <si>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</si>
  <si>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</si>
  <si>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</si>
  <si>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</si>
  <si>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</si>
  <si>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</si>
  <si>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</si>
  <si>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</si>
  <si>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</si>
  <si>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</si>
  <si>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</si>
  <si>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</si>
  <si>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</si>
  <si>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</si>
  <si>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</si>
  <si>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</si>
  <si>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</si>
  <si>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</si>
  <si>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</si>
  <si>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</si>
  <si>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</si>
  <si>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</si>
  <si>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</si>
  <si>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</si>
  <si>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</si>
  <si>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</si>
  <si>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</si>
  <si>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</si>
  <si>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</si>
  <si>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</si>
  <si>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</si>
  <si>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</si>
  <si>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</si>
  <si>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</si>
  <si>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</si>
  <si>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</si>
  <si>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</si>
  <si>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</si>
  <si>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</si>
  <si>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</si>
  <si>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</si>
  <si>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</si>
  <si>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</si>
  <si>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</si>
  <si>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</si>
  <si>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</si>
  <si>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</si>
  <si>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</si>
  <si>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</si>
  <si>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</si>
  <si>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</si>
  <si>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</si>
  <si>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</si>
  <si>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</si>
  <si>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</si>
  <si>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</si>
  <si>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</si>
  <si>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</si>
  <si>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</si>
  <si>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</si>
  <si>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</si>
  <si>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</si>
  <si>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</si>
  <si>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</si>
  <si>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</si>
  <si>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</si>
  <si>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</si>
  <si>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</si>
  <si>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</si>
  <si>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</si>
  <si>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</si>
  <si>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</si>
  <si>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</si>
  <si>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</si>
  <si>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</si>
  <si>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</si>
  <si>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</si>
  <si>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</si>
  <si>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</si>
  <si>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</si>
  <si>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</si>
  <si>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</si>
  <si>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</si>
  <si>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</si>
  <si>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</si>
  <si>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</si>
  <si>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</si>
  <si>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</si>
  <si>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</si>
  <si>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</si>
  <si>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</si>
  <si>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</si>
  <si>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</si>
  <si>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</si>
  <si>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</si>
  <si>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</si>
  <si>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</si>
  <si>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</si>
  <si>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</si>
  <si>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</si>
  <si>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</si>
  <si>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</si>
  <si>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</si>
  <si>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</si>
  <si>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</si>
  <si>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</si>
  <si>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</si>
  <si>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</si>
  <si>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</si>
  <si>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</si>
  <si>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</si>
  <si>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</si>
  <si>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</si>
  <si>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</si>
  <si>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</si>
  <si>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</si>
  <si>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</si>
  <si>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</si>
  <si>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</si>
  <si>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</si>
  <si>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</si>
  <si>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</si>
  <si>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</si>
  <si>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</si>
  <si>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</si>
  <si>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</si>
  <si>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</si>
  <si>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</si>
  <si>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</si>
  <si>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</si>
  <si>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</si>
  <si>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</si>
  <si>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</si>
  <si>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</si>
  <si>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</si>
  <si>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</si>
  <si>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</si>
  <si>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</si>
  <si>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</si>
  <si>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</si>
  <si>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</si>
  <si>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</si>
  <si>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</si>
  <si>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</si>
  <si>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</si>
  <si>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</si>
  <si>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</si>
  <si>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</si>
  <si>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</si>
  <si>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</si>
  <si>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</si>
  <si>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</si>
  <si>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</si>
  <si>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</si>
  <si>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</si>
  <si>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</si>
  <si>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</si>
  <si>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</si>
  <si>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</si>
  <si>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</si>
  <si>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</si>
  <si>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</si>
  <si>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</si>
  <si>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</si>
  <si>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</si>
  <si>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</si>
  <si>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</si>
  <si>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</si>
  <si>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</si>
  <si>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</si>
  <si>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</si>
  <si>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</si>
  <si>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</si>
  <si>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</si>
  <si>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</si>
  <si>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</si>
  <si>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</si>
  <si>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</si>
  <si>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</si>
  <si>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</si>
  <si>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</si>
  <si>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</si>
  <si>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</si>
  <si>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</si>
  <si>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</si>
  <si>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</si>
  <si>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</si>
  <si>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</si>
  <si>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</si>
  <si>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</si>
  <si>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</si>
  <si>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</si>
  <si>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</si>
  <si>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</si>
  <si>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</si>
  <si>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</si>
  <si>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</si>
  <si>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</si>
  <si>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</si>
  <si>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</si>
  <si>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</si>
  <si>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</si>
  <si>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</si>
  <si>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</si>
  <si>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</si>
  <si>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</si>
  <si>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</si>
  <si>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</si>
  <si>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</si>
  <si>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</si>
  <si>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</si>
  <si>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</si>
  <si>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</si>
  <si>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</si>
  <si>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</si>
  <si>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</si>
  <si>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</si>
  <si>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</si>
  <si>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</si>
  <si>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</si>
  <si>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</si>
  <si>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</si>
  <si>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</si>
  <si>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</si>
  <si>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</si>
  <si>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</si>
  <si>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</si>
  <si>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</si>
  <si>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</si>
  <si>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</si>
  <si>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</si>
  <si>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</si>
  <si>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</si>
  <si>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</si>
  <si>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</si>
  <si>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</si>
  <si>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</si>
  <si>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</si>
  <si>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</si>
  <si>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</si>
  <si>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</si>
  <si>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</si>
  <si>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</si>
  <si>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</si>
  <si>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</si>
  <si>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</si>
  <si>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</si>
  <si>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</si>
  <si>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</si>
  <si>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</si>
  <si>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</si>
  <si>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</si>
  <si>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</si>
  <si>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</si>
  <si>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</si>
  <si>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</si>
  <si>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</si>
  <si>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</si>
  <si>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</si>
  <si>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</si>
  <si>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</si>
  <si>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</si>
  <si>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</si>
  <si>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</si>
  <si>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</si>
  <si>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</si>
  <si>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</si>
  <si>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</si>
  <si>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</si>
  <si>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</si>
  <si>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</si>
  <si>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</si>
  <si>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</si>
  <si>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</si>
  <si>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</si>
  <si>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</si>
  <si>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</si>
  <si>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</si>
  <si>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</si>
  <si>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</si>
  <si>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</si>
  <si>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</si>
  <si>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</si>
  <si>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</si>
  <si>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</si>
  <si>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</si>
  <si>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</si>
  <si>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</si>
  <si>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</si>
  <si>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</si>
  <si>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</si>
  <si>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</si>
  <si>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</si>
  <si>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</si>
  <si>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</si>
  <si>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</si>
  <si>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</si>
  <si>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</si>
  <si>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</si>
  <si>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</si>
  <si>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</si>
  <si>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</si>
  <si>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</si>
  <si>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</si>
  <si>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</si>
  <si>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</si>
  <si>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</si>
  <si>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</si>
  <si>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</si>
  <si>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</si>
  <si>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</si>
  <si>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</si>
  <si>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</si>
  <si>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</si>
  <si>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</si>
  <si>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</si>
  <si>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</si>
  <si>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</si>
  <si>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</si>
  <si>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</si>
  <si>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</si>
  <si>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</si>
  <si>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</si>
  <si>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</si>
  <si>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</si>
  <si>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</si>
  <si>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</si>
  <si>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</si>
  <si>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</si>
  <si>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</si>
  <si>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</si>
  <si>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</si>
  <si>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</si>
  <si>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</si>
  <si>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</si>
  <si>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</si>
  <si>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</si>
  <si>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</si>
  <si>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</si>
  <si>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</si>
  <si>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</si>
  <si>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</si>
  <si>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</si>
  <si>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</si>
  <si>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</si>
  <si>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</si>
  <si>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</si>
  <si>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</si>
  <si>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</si>
  <si>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</si>
  <si>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</si>
  <si>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</si>
  <si>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</si>
  <si>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</si>
  <si>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</si>
  <si>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</si>
  <si>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</si>
  <si>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</si>
  <si>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</si>
  <si>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</si>
  <si>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</si>
  <si>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</si>
  <si>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</si>
  <si>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</si>
  <si>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</si>
  <si>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</si>
  <si>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</si>
  <si>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</si>
  <si>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</si>
  <si>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</si>
  <si>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</si>
  <si>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</si>
  <si>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</si>
  <si>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</si>
  <si>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</si>
  <si>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</si>
  <si>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</si>
  <si>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</si>
  <si>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</si>
  <si>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</si>
  <si>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</si>
  <si>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</si>
  <si>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</si>
  <si>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</si>
  <si>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</si>
  <si>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</si>
  <si>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</si>
  <si>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</si>
  <si>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</si>
  <si>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</si>
  <si>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</si>
  <si>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</si>
  <si>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</si>
  <si>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</si>
  <si>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</si>
  <si>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</si>
  <si>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</si>
  <si>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</si>
  <si>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</si>
  <si>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</si>
  <si>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</si>
  <si>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</si>
  <si>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</si>
  <si>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</si>
  <si>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</si>
  <si>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</si>
  <si>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</si>
  <si>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</si>
  <si>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</si>
  <si>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</si>
  <si>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</si>
  <si>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</si>
  <si>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</si>
  <si>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</si>
  <si>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</si>
  <si>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</si>
  <si>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</si>
  <si>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</si>
  <si>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</si>
  <si>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</si>
  <si>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</si>
  <si>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</si>
  <si>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</si>
  <si>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</si>
  <si>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</si>
  <si>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</si>
  <si>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</si>
  <si>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</si>
  <si>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</si>
  <si>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</si>
  <si>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</si>
  <si>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</si>
  <si>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</si>
  <si>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</si>
  <si>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</si>
  <si>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</si>
  <si>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</si>
  <si>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</si>
  <si>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</si>
  <si>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</si>
  <si>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</si>
  <si>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</si>
  <si>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</si>
  <si>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</si>
  <si>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</si>
  <si>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</si>
  <si>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</si>
  <si>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</si>
  <si>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</si>
  <si>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</si>
  <si>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</si>
  <si>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</si>
  <si>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</si>
  <si>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</si>
  <si>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</si>
  <si>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</si>
  <si>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</si>
  <si>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</si>
  <si>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</si>
  <si>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</si>
  <si>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</si>
  <si>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</si>
  <si>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</si>
  <si>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</si>
  <si>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</si>
  <si>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</si>
  <si>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</si>
  <si>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</si>
  <si>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</si>
  <si>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</si>
  <si>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</si>
  <si>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</si>
  <si>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</si>
  <si>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</si>
  <si>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</si>
  <si>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</si>
  <si>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</si>
  <si>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</si>
  <si>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</si>
  <si>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</si>
  <si>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</si>
  <si>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</si>
  <si>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</si>
  <si>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</si>
  <si>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</si>
  <si>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</si>
  <si>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</si>
  <si>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</si>
  <si>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</si>
  <si>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</si>
  <si>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</si>
  <si>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</si>
  <si>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</si>
  <si>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</si>
  <si>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</si>
  <si>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</si>
  <si>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</si>
  <si>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</si>
  <si>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</si>
  <si>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</si>
  <si>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</si>
  <si>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</si>
  <si>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</si>
  <si>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</si>
  <si>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</si>
  <si>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</si>
  <si>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</si>
  <si>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</si>
  <si>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</si>
  <si>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</si>
  <si>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</si>
  <si>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</si>
  <si>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</si>
  <si>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</si>
  <si>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</si>
  <si>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</si>
  <si>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</si>
  <si>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</si>
  <si>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</si>
  <si>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</si>
  <si>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</si>
  <si>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</si>
  <si>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</si>
  <si>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</si>
  <si>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</si>
  <si>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</si>
  <si>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</si>
  <si>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</si>
  <si>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</si>
  <si>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</si>
  <si>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</si>
  <si>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</si>
  <si>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</si>
  <si>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</si>
  <si>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</si>
  <si>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</si>
  <si>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</si>
  <si>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</si>
  <si>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</si>
  <si>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</si>
  <si>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</si>
  <si>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</si>
  <si>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</si>
  <si>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</si>
  <si>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</si>
  <si>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</si>
  <si>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</si>
  <si>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</si>
  <si>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</si>
  <si>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</si>
  <si>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</si>
  <si>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</si>
  <si>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</si>
  <si>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</si>
  <si>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</si>
  <si>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</si>
  <si>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</si>
  <si>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</si>
  <si>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</si>
  <si>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</si>
  <si>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</si>
  <si>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</si>
  <si>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</si>
  <si>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</si>
  <si>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</si>
  <si>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</si>
  <si>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</si>
  <si>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</si>
  <si>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</si>
  <si>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</si>
  <si>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</si>
  <si>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</si>
  <si>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</si>
  <si>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</si>
  <si>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</si>
  <si>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</si>
  <si>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</si>
  <si>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</si>
  <si>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</si>
  <si>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</si>
  <si>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</si>
  <si>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</si>
  <si>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</si>
  <si>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</si>
  <si>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</si>
  <si>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</si>
  <si>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</si>
  <si>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</si>
  <si>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</si>
  <si>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</si>
  <si>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</si>
  <si>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</si>
  <si>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</si>
  <si>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</si>
  <si>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</si>
  <si>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</si>
  <si>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</si>
  <si>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</si>
  <si>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</si>
  <si>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</si>
  <si>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</si>
  <si>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</si>
  <si>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</si>
  <si>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</si>
  <si>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</si>
  <si>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</si>
  <si>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</si>
  <si>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</si>
  <si>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</si>
  <si>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</si>
  <si>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</si>
  <si>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</si>
  <si>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</si>
  <si>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</si>
  <si>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</si>
  <si>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</si>
  <si>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</si>
  <si>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</si>
  <si>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</si>
  <si>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</si>
  <si>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</si>
  <si>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</si>
  <si>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</si>
  <si>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</si>
  <si>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</si>
  <si>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</si>
  <si>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</si>
  <si>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</si>
  <si>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</si>
  <si>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</si>
  <si>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</si>
  <si>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</si>
  <si>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</si>
  <si>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</si>
  <si>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</si>
  <si>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</si>
  <si>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</si>
  <si>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</si>
  <si>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</si>
  <si>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</si>
  <si>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</si>
  <si>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</si>
  <si>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</si>
  <si>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</si>
  <si>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</si>
  <si>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</si>
  <si>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</si>
  <si>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</si>
  <si>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</si>
  <si>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</si>
  <si>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</si>
  <si>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</si>
  <si>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</si>
  <si>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</si>
  <si>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</si>
  <si>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</si>
  <si>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</si>
  <si>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</si>
  <si>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</si>
  <si>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</si>
  <si>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</si>
  <si>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</si>
  <si>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</si>
  <si>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</si>
  <si>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</si>
  <si>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</si>
  <si>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</si>
  <si>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</si>
  <si>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</si>
  <si>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</si>
  <si>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</si>
  <si>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</si>
  <si>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</si>
  <si>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</si>
  <si>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</si>
  <si>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</si>
  <si>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</si>
  <si>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</si>
  <si>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</si>
  <si>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</si>
  <si>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</si>
  <si>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</si>
  <si>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</si>
  <si>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</si>
  <si>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</si>
  <si>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</si>
  <si>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</si>
  <si>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</si>
  <si>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</si>
  <si>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</si>
  <si>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</si>
  <si>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</si>
  <si>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</si>
  <si>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</si>
  <si>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</si>
  <si>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</si>
  <si>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</si>
  <si>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</si>
  <si>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</si>
  <si>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</si>
  <si>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</si>
  <si>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</si>
  <si>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</si>
  <si>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</si>
  <si>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</si>
  <si>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</si>
  <si>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</si>
  <si>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</si>
  <si>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</si>
  <si>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</si>
  <si>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</si>
  <si>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</si>
  <si>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</si>
  <si>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</si>
  <si>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</si>
  <si>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</si>
  <si>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</si>
  <si>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</si>
  <si>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</si>
  <si>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</si>
  <si>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</si>
  <si>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</si>
  <si>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</si>
  <si>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</si>
  <si>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</si>
  <si>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</si>
  <si>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</si>
  <si>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</si>
  <si>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</si>
  <si>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</si>
  <si>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</si>
  <si>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</si>
  <si>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</si>
  <si>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</si>
  <si>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</si>
  <si>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</si>
  <si>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</si>
  <si>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</si>
  <si>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</si>
  <si>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</si>
  <si>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</si>
  <si>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</si>
  <si>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</si>
  <si>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</si>
  <si>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</si>
  <si>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</si>
  <si>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</si>
  <si>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</si>
  <si>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</si>
  <si>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</si>
  <si>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</si>
  <si>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</si>
  <si>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</si>
  <si>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</si>
  <si>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</si>
  <si>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</si>
  <si>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</si>
  <si>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</si>
  <si>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</si>
  <si>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</si>
  <si>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</si>
  <si>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</si>
  <si>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</si>
  <si>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</si>
  <si>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</si>
  <si>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</si>
  <si>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</si>
  <si>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</si>
  <si>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</si>
  <si>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</si>
  <si>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</si>
  <si>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</si>
  <si>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</si>
  <si>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</si>
  <si>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</si>
  <si>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</si>
  <si>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</si>
  <si>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</si>
  <si>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</si>
  <si>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</si>
  <si>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</si>
  <si>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</si>
  <si>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</si>
  <si>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</si>
  <si>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</si>
  <si>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</si>
  <si>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</si>
  <si>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</si>
  <si>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</si>
  <si>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</si>
  <si>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</si>
  <si>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</si>
  <si>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</si>
  <si>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</si>
  <si>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</si>
  <si>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</si>
  <si>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</si>
  <si>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</si>
  <si>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</si>
  <si>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</si>
  <si>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</si>
  <si>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</si>
  <si>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</si>
  <si>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</si>
  <si>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</si>
  <si>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</si>
  <si>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</si>
  <si>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</si>
  <si>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</si>
  <si>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</si>
  <si>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</si>
  <si>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</si>
  <si>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</si>
  <si>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</si>
  <si>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</si>
  <si>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</si>
  <si>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</si>
  <si>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</si>
  <si>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</si>
  <si>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</si>
  <si>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</si>
  <si>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</si>
  <si>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</si>
  <si>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</si>
  <si>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</si>
  <si>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</si>
  <si>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</si>
  <si>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</si>
  <si>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</si>
  <si>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</si>
  <si>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</si>
  <si>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</si>
  <si>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</si>
  <si>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</si>
  <si>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</si>
  <si>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</si>
  <si>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</si>
  <si>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</si>
  <si>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</si>
  <si>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</si>
  <si>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</si>
  <si>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</si>
  <si>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</si>
  <si>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</si>
  <si>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</si>
  <si>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</si>
  <si>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</si>
  <si>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</si>
  <si>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</si>
  <si>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</si>
  <si>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</si>
  <si>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</si>
  <si>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</si>
  <si>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</si>
  <si>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</si>
  <si>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</si>
  <si>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</si>
  <si>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</si>
  <si>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</si>
  <si>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</si>
  <si>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</si>
  <si>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</si>
  <si>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</si>
  <si>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</si>
  <si>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</si>
  <si>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</si>
  <si>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</si>
  <si>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</si>
  <si>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</si>
  <si>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</si>
  <si>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</si>
  <si>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</si>
  <si>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</si>
  <si>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</si>
  <si>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</si>
  <si>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</si>
  <si>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</si>
  <si>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</si>
  <si>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</si>
  <si>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</si>
  <si>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</si>
  <si>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</si>
  <si>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</si>
  <si>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</si>
  <si>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</si>
  <si>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</si>
  <si>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</si>
  <si>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</si>
  <si>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</si>
  <si>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</si>
  <si>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</si>
  <si>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</si>
  <si>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</si>
  <si>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</si>
  <si>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</si>
  <si>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</si>
  <si>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</si>
  <si>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</si>
  <si>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</si>
  <si>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</si>
  <si>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</si>
  <si>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</si>
  <si>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</si>
  <si>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</si>
  <si>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</si>
  <si>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</si>
  <si>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</si>
  <si>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</si>
  <si>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</si>
  <si>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</si>
  <si>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</si>
  <si>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</si>
  <si>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</si>
  <si>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</si>
  <si>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</si>
  <si>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</si>
  <si>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</si>
  <si>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</si>
  <si>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</si>
  <si>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</si>
  <si>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</si>
  <si>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</si>
  <si>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</si>
  <si>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</si>
  <si>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</si>
  <si>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</si>
  <si>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</si>
  <si>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</si>
  <si>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</si>
  <si>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</si>
  <si>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</si>
  <si>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</si>
  <si>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</si>
  <si>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</si>
  <si>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</si>
  <si>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</si>
  <si>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</si>
  <si>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</si>
  <si>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</si>
  <si>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</si>
  <si>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</si>
  <si>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</si>
  <si>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</si>
  <si>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</si>
  <si>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</si>
  <si>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</si>
  <si>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</si>
  <si>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</si>
  <si>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</si>
  <si>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</si>
  <si>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</si>
  <si>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</si>
  <si>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</si>
  <si>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</si>
  <si>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</si>
  <si>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</si>
  <si>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</si>
  <si>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</si>
  <si>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</si>
  <si>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</si>
  <si>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</si>
  <si>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</si>
  <si>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</si>
  <si>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</si>
  <si>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</si>
  <si>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</si>
  <si>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</si>
  <si>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</si>
  <si>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</si>
  <si>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</si>
  <si>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</si>
  <si>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</si>
  <si>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</si>
  <si>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</si>
  <si>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</si>
  <si>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</si>
  <si>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</si>
  <si>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</si>
  <si>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</si>
  <si>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</si>
  <si>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</si>
  <si>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</si>
  <si>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</si>
  <si>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</si>
  <si>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</si>
  <si>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</si>
  <si>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</si>
  <si>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</si>
  <si>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</si>
  <si>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</si>
  <si>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</si>
  <si>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</si>
  <si>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</si>
  <si>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</si>
  <si>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</si>
  <si>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</si>
  <si>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</si>
  <si>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</si>
  <si>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</si>
  <si>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</si>
  <si>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</si>
  <si>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</si>
  <si>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</si>
  <si>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</si>
  <si>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</si>
  <si>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</si>
  <si>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</si>
  <si>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</si>
  <si>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</si>
  <si>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</si>
  <si>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</si>
  <si>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</si>
  <si>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</si>
  <si>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</si>
  <si>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</si>
  <si>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</si>
  <si>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</si>
  <si>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</si>
  <si>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</si>
  <si>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</si>
  <si>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</si>
  <si>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</si>
  <si>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</si>
  <si>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</si>
  <si>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</si>
  <si>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</si>
  <si>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</si>
  <si>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</si>
  <si>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</si>
  <si>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</si>
  <si>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</si>
  <si>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</si>
  <si>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</si>
  <si>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</si>
  <si>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</si>
  <si>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</si>
  <si>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</si>
  <si>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</si>
  <si>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</si>
  <si>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</si>
  <si>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</si>
  <si>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</si>
  <si>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</si>
  <si>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</si>
  <si>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</si>
  <si>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</si>
  <si>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</si>
  <si>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</si>
  <si>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</si>
  <si>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</si>
  <si>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</si>
  <si>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</si>
  <si>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</si>
  <si>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</si>
  <si>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</si>
  <si>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</si>
  <si>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</si>
  <si>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</si>
  <si>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</si>
  <si>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</si>
  <si>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</si>
  <si>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</si>
  <si>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</si>
  <si>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</si>
  <si>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</si>
  <si>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</si>
  <si>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</si>
  <si>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</si>
  <si>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</si>
  <si>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</si>
  <si>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</si>
  <si>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</si>
  <si>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</si>
  <si>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</si>
  <si>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</si>
  <si>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</si>
  <si>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</si>
  <si>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</si>
  <si>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</si>
  <si>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</si>
  <si>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</si>
  <si>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</si>
  <si>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</si>
  <si>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</si>
  <si>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</si>
  <si>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</si>
  <si>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</si>
  <si>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</si>
  <si>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</si>
  <si>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</si>
  <si>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</si>
  <si>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</si>
  <si>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</si>
  <si>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</si>
  <si>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</si>
  <si>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</si>
  <si>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</si>
  <si>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</si>
  <si>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</si>
  <si>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</si>
  <si>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</si>
  <si>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</si>
  <si>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</si>
  <si>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</si>
  <si>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</si>
  <si>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</si>
  <si>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</si>
  <si>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</si>
  <si>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</si>
  <si>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</si>
  <si>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</si>
  <si>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</si>
  <si>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</si>
  <si>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</si>
  <si>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</si>
  <si>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</si>
  <si>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</si>
  <si>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</si>
  <si>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</si>
  <si>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</si>
  <si>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</si>
  <si>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</si>
  <si>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</si>
  <si>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</si>
  <si>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</si>
  <si>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</si>
  <si>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</si>
  <si>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</si>
  <si>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</si>
  <si>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</si>
  <si>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</si>
  <si>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</si>
  <si>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</si>
  <si>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</si>
  <si>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</si>
  <si>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</si>
  <si>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</si>
  <si>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</si>
  <si>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</si>
  <si>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</si>
  <si>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</si>
  <si>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</si>
  <si>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</si>
  <si>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</si>
  <si>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</si>
  <si>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</si>
  <si>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</si>
  <si>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</si>
  <si>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</si>
  <si>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</si>
  <si>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</si>
  <si>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</si>
  <si>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</si>
  <si>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</si>
  <si>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</si>
  <si>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</si>
  <si>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</si>
  <si>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</si>
  <si>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</si>
  <si>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</si>
  <si>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</si>
  <si>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</si>
  <si>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</si>
  <si>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</si>
  <si>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</si>
  <si>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</si>
  <si>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</si>
  <si>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</si>
  <si>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</si>
  <si>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</si>
  <si>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</si>
  <si>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</si>
  <si>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</si>
  <si>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</si>
  <si>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</si>
  <si>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</si>
  <si>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</si>
  <si>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</si>
  <si>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</si>
  <si>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</si>
  <si>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</si>
  <si>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</si>
  <si>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</si>
  <si>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</si>
  <si>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</si>
  <si>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</si>
  <si>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</si>
  <si>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</si>
  <si>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</si>
  <si>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</si>
  <si>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</si>
  <si>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</si>
  <si>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</si>
  <si>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</si>
  <si>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</si>
  <si>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</si>
  <si>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</si>
  <si>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</si>
  <si>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</si>
  <si>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</si>
  <si>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</si>
  <si>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</si>
  <si>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</si>
  <si>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</si>
  <si>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</si>
  <si>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</si>
  <si>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</si>
  <si>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</si>
  <si>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</si>
  <si>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</si>
  <si>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</si>
  <si>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</si>
  <si>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</si>
  <si>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</si>
  <si>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</si>
  <si>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</si>
  <si>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</si>
  <si>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</si>
  <si>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</si>
  <si>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</si>
  <si>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</si>
  <si>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</si>
  <si>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</si>
  <si>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</si>
  <si>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</si>
  <si>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</si>
  <si>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</si>
  <si>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</si>
  <si>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</si>
  <si>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</si>
  <si>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</si>
  <si>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</si>
  <si>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</si>
  <si>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</si>
  <si>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</si>
  <si>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</si>
  <si>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</si>
  <si>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</si>
  <si>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</si>
  <si>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</si>
  <si>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</si>
  <si>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</si>
  <si>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</si>
  <si>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</si>
  <si>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</si>
  <si>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</si>
  <si>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</si>
  <si>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</si>
  <si>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</si>
  <si>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</si>
  <si>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</si>
  <si>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</si>
  <si>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</si>
  <si>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</si>
  <si>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</si>
  <si>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</si>
  <si>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</si>
  <si>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</si>
  <si>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</si>
  <si>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</si>
  <si>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</si>
  <si>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</si>
  <si>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</si>
  <si>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</si>
  <si>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</si>
  <si>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</si>
  <si>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</si>
  <si>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</si>
  <si>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</si>
  <si>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</si>
  <si>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</si>
  <si>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</si>
  <si>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</si>
  <si>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</si>
  <si>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</si>
  <si>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</si>
  <si>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</si>
  <si>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</si>
  <si>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</si>
  <si>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</si>
  <si>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</si>
  <si>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</si>
  <si>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</si>
  <si>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</si>
  <si>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</si>
  <si>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</si>
  <si>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</si>
  <si>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</si>
  <si>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</si>
  <si>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</si>
  <si>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</si>
  <si>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</si>
  <si>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</si>
  <si>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</si>
  <si>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</si>
  <si>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</si>
  <si>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</si>
  <si>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</si>
  <si>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</si>
  <si>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</si>
  <si>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</si>
  <si>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</si>
  <si>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</si>
  <si>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</si>
  <si>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</si>
  <si>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</si>
  <si>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</si>
  <si>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</si>
  <si>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</si>
  <si>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</si>
  <si>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</si>
  <si>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</si>
  <si>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</si>
  <si>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</si>
  <si>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</si>
  <si>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</si>
  <si>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</si>
  <si>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</si>
  <si>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</si>
  <si>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</si>
  <si>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</si>
  <si>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</si>
  <si>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</si>
  <si>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</si>
  <si>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</si>
  <si>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</si>
  <si>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</si>
  <si>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</si>
  <si>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</si>
  <si>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</si>
  <si>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</si>
  <si>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</si>
  <si>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</si>
  <si>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</si>
  <si>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</si>
  <si>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</si>
  <si>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</si>
  <si>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</si>
  <si>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</si>
  <si>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</si>
  <si>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</si>
  <si>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</si>
  <si>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</si>
  <si>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</si>
  <si>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</si>
  <si>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</si>
  <si>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</si>
  <si>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</si>
  <si>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</si>
  <si>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</si>
  <si>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</si>
  <si>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</si>
  <si>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</si>
  <si>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</si>
  <si>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</si>
  <si>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</si>
  <si>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</si>
  <si>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</si>
  <si>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</si>
  <si>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</si>
  <si>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</si>
  <si>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</si>
  <si>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</si>
  <si>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</si>
  <si>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</si>
  <si>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</si>
  <si>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</si>
  <si>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</si>
  <si>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</si>
  <si>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</si>
  <si>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</si>
  <si>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</si>
  <si>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</si>
  <si>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</si>
  <si>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</si>
  <si>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</si>
  <si>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</si>
  <si>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</si>
  <si>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</si>
  <si>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</si>
  <si>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</si>
  <si>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</si>
  <si>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</si>
  <si>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</si>
  <si>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</si>
  <si>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</si>
  <si>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</si>
  <si>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</si>
  <si>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</si>
  <si>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</si>
  <si>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</si>
  <si>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</si>
  <si>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</si>
  <si>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</si>
  <si>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</si>
  <si>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</si>
  <si>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</si>
  <si>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</si>
  <si>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</si>
  <si>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</si>
  <si>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</si>
  <si>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</si>
  <si>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</si>
  <si>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</si>
  <si>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</si>
  <si>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</si>
  <si>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</si>
  <si>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</si>
  <si>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</si>
  <si>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</si>
  <si>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</si>
  <si>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</si>
  <si>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</si>
  <si>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</si>
  <si>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</si>
  <si>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</si>
  <si>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</si>
  <si>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</si>
  <si>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</si>
  <si>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</si>
  <si>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</si>
  <si>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</si>
  <si>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</si>
  <si>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</si>
  <si>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</si>
  <si>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</si>
  <si>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</si>
  <si>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</si>
  <si>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</si>
  <si>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</si>
  <si>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</si>
  <si>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</si>
  <si>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</si>
  <si>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</si>
  <si>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</si>
  <si>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</si>
  <si>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</si>
  <si>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</si>
  <si>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</si>
  <si>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</si>
  <si>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</si>
  <si>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</si>
  <si>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</si>
  <si>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</si>
  <si>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</si>
  <si>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</si>
  <si>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</si>
  <si>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</si>
  <si>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</si>
  <si>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</si>
  <si>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</si>
  <si>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</si>
  <si>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</si>
  <si>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</si>
  <si>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</si>
  <si>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</si>
  <si>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</si>
  <si>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</si>
  <si>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</si>
  <si>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</si>
  <si>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</si>
  <si>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</si>
  <si>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</si>
  <si>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</si>
  <si>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</si>
  <si>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</si>
  <si>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</si>
  <si>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</si>
  <si>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</si>
  <si>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</si>
  <si>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</si>
  <si>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</si>
  <si>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</si>
  <si>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</si>
  <si>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</si>
  <si>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</si>
  <si>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</si>
  <si>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</si>
  <si>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</si>
  <si>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</si>
  <si>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</si>
  <si>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</si>
  <si>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</si>
  <si>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</si>
  <si>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</si>
  <si>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</si>
  <si>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</si>
  <si>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</si>
  <si>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</si>
  <si>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</si>
  <si>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</si>
  <si>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</si>
  <si>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</si>
  <si>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</si>
  <si>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</si>
  <si>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</si>
  <si>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</si>
  <si>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</si>
  <si>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</si>
  <si>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</si>
  <si>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</si>
  <si>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</si>
  <si>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</si>
  <si>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</si>
  <si>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</si>
  <si>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</si>
  <si>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</si>
  <si>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</si>
  <si>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</si>
  <si>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</si>
  <si>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</si>
  <si>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</si>
  <si>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</si>
  <si>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</si>
  <si>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</si>
  <si>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</si>
  <si>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</si>
  <si>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</si>
  <si>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</si>
  <si>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</si>
  <si>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</si>
  <si>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</si>
  <si>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</si>
  <si>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</si>
  <si>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</si>
  <si>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</si>
  <si>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</si>
  <si>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</si>
  <si>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</si>
  <si>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</si>
  <si>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</si>
  <si>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</si>
  <si>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</si>
  <si>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</si>
  <si>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</si>
  <si>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</si>
  <si>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</si>
  <si>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</si>
  <si>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</si>
  <si>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</si>
  <si>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</si>
  <si>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</si>
  <si>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</si>
  <si>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</si>
  <si>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</si>
  <si>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</si>
  <si>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</si>
  <si>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</si>
  <si>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</si>
  <si>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</si>
  <si>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</si>
  <si>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</si>
  <si>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</si>
  <si>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</si>
  <si>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</si>
  <si>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</si>
  <si>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</si>
  <si>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</si>
  <si>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</si>
  <si>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</si>
  <si>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</si>
  <si>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</si>
  <si>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</si>
  <si>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</si>
  <si>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</si>
  <si>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</si>
  <si>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</si>
  <si>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</si>
  <si>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</si>
  <si>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</si>
  <si>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</si>
  <si>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</si>
  <si>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</si>
  <si>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</si>
  <si>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</si>
  <si>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</si>
  <si>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</si>
  <si>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</si>
  <si>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</si>
  <si>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</si>
  <si>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</si>
  <si>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</si>
  <si>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</si>
  <si>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</si>
  <si>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</si>
  <si>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</si>
  <si>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</si>
  <si>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</si>
  <si>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</si>
  <si>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</si>
  <si>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</si>
  <si>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</si>
  <si>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</si>
  <si>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</si>
  <si>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</si>
  <si>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</si>
  <si>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</si>
  <si>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</si>
  <si>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</si>
  <si>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</si>
  <si>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</si>
  <si>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</si>
  <si>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</si>
  <si>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</si>
  <si>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</si>
  <si>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</si>
  <si>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</si>
  <si>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</si>
  <si>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</si>
  <si>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</si>
  <si>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</si>
  <si>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</si>
  <si>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</si>
  <si>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</si>
  <si>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</si>
  <si>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</si>
  <si>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</si>
  <si>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</si>
  <si>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</si>
  <si>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</si>
  <si>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</si>
  <si>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</si>
  <si>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</si>
  <si>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</si>
  <si>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</si>
  <si>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</si>
  <si>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</si>
  <si>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</si>
  <si>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</si>
  <si>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</si>
  <si>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</si>
  <si>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</si>
  <si>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</si>
  <si>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</si>
  <si>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</si>
  <si>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</si>
  <si>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</si>
  <si>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</si>
  <si>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</si>
  <si>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</si>
  <si>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</si>
  <si>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</si>
  <si>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</si>
  <si>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</si>
  <si>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</si>
  <si>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</si>
  <si>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</si>
  <si>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</si>
  <si>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</si>
  <si>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</si>
  <si>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</si>
  <si>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</si>
  <si>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</si>
  <si>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</si>
  <si>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</si>
  <si>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</si>
  <si>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</si>
  <si>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</si>
  <si>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</si>
  <si>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</si>
  <si>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</si>
  <si>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</si>
  <si>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</si>
  <si>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</si>
  <si>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</si>
  <si>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</si>
  <si>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</si>
  <si>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</si>
  <si>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</si>
  <si>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</si>
  <si>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</si>
  <si>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</si>
  <si>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</si>
  <si>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</si>
  <si>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</si>
  <si>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</si>
  <si>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</si>
  <si>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</si>
  <si>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</si>
  <si>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</si>
  <si>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</si>
  <si>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</si>
  <si>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</si>
  <si>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</si>
  <si>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</si>
  <si>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</si>
  <si>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</si>
  <si>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</si>
  <si>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</si>
  <si>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</si>
  <si>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</si>
  <si>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</si>
  <si>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</si>
  <si>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</si>
  <si>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</si>
  <si>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</si>
  <si>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</si>
  <si>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</si>
  <si>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</si>
  <si>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</si>
  <si>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</si>
  <si>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</si>
  <si>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</si>
  <si>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</si>
  <si>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</si>
  <si>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</si>
  <si>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</si>
  <si>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</si>
  <si>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</si>
  <si>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</si>
  <si>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</si>
  <si>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</si>
  <si>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</si>
  <si>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</si>
  <si>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</si>
  <si>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</si>
  <si>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</si>
  <si>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</si>
  <si>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</si>
  <si>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</si>
  <si>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</si>
  <si>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</si>
  <si>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</si>
  <si>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</si>
  <si>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</si>
  <si>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</si>
  <si>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</si>
  <si>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</si>
  <si>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</si>
  <si>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</si>
  <si>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</si>
  <si>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</si>
  <si>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</si>
  <si>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</si>
  <si>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</si>
  <si>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</si>
  <si>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</si>
  <si>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</si>
  <si>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</si>
  <si>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</si>
  <si>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</si>
  <si>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</si>
  <si>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</si>
  <si>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</si>
  <si>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</si>
  <si>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</si>
  <si>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</si>
  <si>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</si>
  <si>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</si>
  <si>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</si>
  <si>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</si>
  <si>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</si>
  <si>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</si>
  <si>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</si>
  <si>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</si>
  <si>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</si>
  <si>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</si>
  <si>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</si>
  <si>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</si>
  <si>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</si>
  <si>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</si>
  <si>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</si>
  <si>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</si>
  <si>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</si>
  <si>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</si>
  <si>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</si>
  <si>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</si>
  <si>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</si>
  <si>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</si>
  <si>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</si>
  <si>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</si>
  <si>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</si>
  <si>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</si>
  <si>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</si>
  <si>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</si>
  <si>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</si>
  <si>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</si>
  <si>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</si>
  <si>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</si>
  <si>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</si>
  <si>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</si>
  <si>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</si>
  <si>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</si>
  <si>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</si>
  <si>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</si>
  <si>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</si>
  <si>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</si>
  <si>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</si>
  <si>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</si>
  <si>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</si>
  <si>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</si>
  <si>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</si>
  <si>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</si>
  <si>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</si>
  <si>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</si>
  <si>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</si>
  <si>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</si>
  <si>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</si>
  <si>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</si>
  <si>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</si>
  <si>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</si>
  <si>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</si>
  <si>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</si>
  <si>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</si>
  <si>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</si>
  <si>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</si>
  <si>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</si>
  <si>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</si>
  <si>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</si>
  <si>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</si>
  <si>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</si>
  <si>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</si>
  <si>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</si>
  <si>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</si>
  <si>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</si>
  <si>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</si>
  <si>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</si>
  <si>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</si>
  <si>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</si>
  <si>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</si>
  <si>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</si>
  <si>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</si>
  <si>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</si>
  <si>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</si>
  <si>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</si>
  <si>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</si>
  <si>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</si>
  <si>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</si>
  <si>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</si>
  <si>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</si>
  <si>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</si>
  <si>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</si>
  <si>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</si>
  <si>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</si>
  <si>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</si>
  <si>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</si>
  <si>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</si>
  <si>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</si>
  <si>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</si>
  <si>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</si>
  <si>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</si>
  <si>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</si>
  <si>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</si>
  <si>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</si>
  <si>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</si>
  <si>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</si>
  <si>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</si>
  <si>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</si>
  <si>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</si>
  <si>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</si>
  <si>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</si>
  <si>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</si>
  <si>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</si>
  <si>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</si>
  <si>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</si>
  <si>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</si>
  <si>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</si>
  <si>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</si>
  <si>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</si>
  <si>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</si>
  <si>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</si>
  <si>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</si>
  <si>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</si>
  <si>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</si>
  <si>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</si>
  <si>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</si>
  <si>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</si>
  <si>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</si>
  <si>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</si>
  <si>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</si>
  <si>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</si>
  <si>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</si>
  <si>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</si>
  <si>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</si>
  <si>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</si>
  <si>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</si>
  <si>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</si>
  <si>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</si>
  <si>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</si>
  <si>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</si>
  <si>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</si>
  <si>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</si>
  <si>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</si>
  <si>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</si>
  <si>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</si>
  <si>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</si>
  <si>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</si>
  <si>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</si>
  <si>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</si>
  <si>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</si>
  <si>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</si>
  <si>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</si>
  <si>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</si>
  <si>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</si>
  <si>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</si>
  <si>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</si>
  <si>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</si>
  <si>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</si>
  <si>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</si>
  <si>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</si>
  <si>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</si>
  <si>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</si>
  <si>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</si>
  <si>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</si>
  <si>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</si>
  <si>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</si>
  <si>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</si>
  <si>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</si>
  <si>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</si>
  <si>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</si>
  <si>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</si>
  <si>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</si>
  <si>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</si>
  <si>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</si>
  <si>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</si>
  <si>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</si>
  <si>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</si>
  <si>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</si>
  <si>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</si>
  <si>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</si>
  <si>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</si>
  <si>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</si>
  <si>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</si>
  <si>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</si>
  <si>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</si>
  <si>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</si>
  <si>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</si>
  <si>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</si>
  <si>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</si>
  <si>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</si>
  <si>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</si>
  <si>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</si>
  <si>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</si>
  <si>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</si>
  <si>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</si>
  <si>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</si>
  <si>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</si>
  <si>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</si>
  <si>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</si>
  <si>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</si>
  <si>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</si>
  <si>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</si>
  <si>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</si>
  <si>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</si>
  <si>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</si>
  <si>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</si>
  <si>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</si>
  <si>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</si>
  <si>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</si>
  <si>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</si>
  <si>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</si>
  <si>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</si>
  <si>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</si>
  <si>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</si>
  <si>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</si>
  <si>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</si>
  <si>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</si>
  <si>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</si>
  <si>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</si>
  <si>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</si>
  <si>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</si>
  <si>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</si>
  <si>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</si>
  <si>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</si>
  <si>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</si>
  <si>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</si>
  <si>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</si>
  <si>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</si>
  <si>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</si>
  <si>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</si>
  <si>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</si>
  <si>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</si>
  <si>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</si>
  <si>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</si>
  <si>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</si>
  <si>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</si>
  <si>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</si>
  <si>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</si>
  <si>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</si>
  <si>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</si>
  <si>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</si>
  <si>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</si>
  <si>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</si>
  <si>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</si>
  <si>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</si>
  <si>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</si>
  <si>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</si>
  <si>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</si>
  <si>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</si>
  <si>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</si>
  <si>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</si>
  <si>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</si>
  <si>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</si>
  <si>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</si>
  <si>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</si>
  <si>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</si>
  <si>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</si>
  <si>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</si>
  <si>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</si>
  <si>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</si>
  <si>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</si>
  <si>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</si>
  <si>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</si>
  <si>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</si>
  <si>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</si>
  <si>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</si>
  <si>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</si>
  <si>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</si>
  <si>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</si>
  <si>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</si>
  <si>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</si>
  <si>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</si>
  <si>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</si>
  <si>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</si>
  <si>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</si>
  <si>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</si>
  <si>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</si>
  <si>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</si>
  <si>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</si>
  <si>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</si>
  <si>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</si>
  <si>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</si>
  <si>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</si>
  <si>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</si>
  <si>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</si>
  <si>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</si>
  <si>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</si>
  <si>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</si>
  <si>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</si>
  <si>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</si>
  <si>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</si>
  <si>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</si>
  <si>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</si>
  <si>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</si>
  <si>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</si>
  <si>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</si>
  <si>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</si>
  <si>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</si>
  <si>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</si>
  <si>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</si>
  <si>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</si>
  <si>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</si>
  <si>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</si>
  <si>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</si>
  <si>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</si>
  <si>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</si>
  <si>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</si>
  <si>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</si>
  <si>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</si>
  <si>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</si>
  <si>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</si>
  <si>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</si>
  <si>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</si>
  <si>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</si>
  <si>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</si>
  <si>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</si>
  <si>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</si>
  <si>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</si>
  <si>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</si>
  <si>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</si>
  <si>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</si>
  <si>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</si>
  <si>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</si>
  <si>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</si>
  <si>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</si>
  <si>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</si>
  <si>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</si>
  <si>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</si>
  <si>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</si>
  <si>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</si>
  <si>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</si>
  <si>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</si>
  <si>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</si>
  <si>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</si>
  <si>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</si>
  <si>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</si>
  <si>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</si>
  <si>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</si>
  <si>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</si>
  <si>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</si>
  <si>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</si>
  <si>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</si>
  <si>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</si>
  <si>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</si>
  <si>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</si>
  <si>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</si>
  <si>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</si>
  <si>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</si>
  <si>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</si>
  <si>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</si>
  <si>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</si>
  <si>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</si>
  <si>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</si>
  <si>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</si>
  <si>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</si>
  <si>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</si>
  <si>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</si>
  <si>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</si>
  <si>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</si>
  <si>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</si>
  <si>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</si>
  <si>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</si>
  <si>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</si>
  <si>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</si>
  <si>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</si>
  <si>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</si>
  <si>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</si>
  <si>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</si>
  <si>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</si>
  <si>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</si>
  <si>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</si>
  <si>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</si>
  <si>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</si>
  <si>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</si>
  <si>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</si>
  <si>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</si>
  <si>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</si>
  <si>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</si>
  <si>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</si>
  <si>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</si>
  <si>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</si>
  <si>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</si>
  <si>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</si>
  <si>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</si>
  <si>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</si>
  <si>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</si>
  <si>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</si>
  <si>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</si>
  <si>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</si>
  <si>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</si>
  <si>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</si>
  <si>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</si>
  <si>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</si>
  <si>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</si>
  <si>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</si>
  <si>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</si>
  <si>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</si>
  <si>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</si>
  <si>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</si>
  <si>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</si>
  <si>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</si>
  <si>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</si>
  <si>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</si>
  <si>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</si>
  <si>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</si>
  <si>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</si>
  <si>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</si>
  <si>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</si>
  <si>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</si>
  <si>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</si>
  <si>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</si>
  <si>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</si>
  <si>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</si>
  <si>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</si>
  <si>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</si>
  <si>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</si>
  <si>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</si>
  <si>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</si>
  <si>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</si>
  <si>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</si>
  <si>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</si>
  <si>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</si>
  <si>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</si>
  <si>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</si>
  <si>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</si>
  <si>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</si>
  <si>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</si>
  <si>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</si>
  <si>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</si>
  <si>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</si>
  <si>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</si>
  <si>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</si>
  <si>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</si>
  <si>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</si>
  <si>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</si>
  <si>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</si>
  <si>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</si>
  <si>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</si>
  <si>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</si>
  <si>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</si>
  <si>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</si>
  <si>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</si>
  <si>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</si>
  <si>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</si>
  <si>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</si>
  <si>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</si>
  <si>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</si>
  <si>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</si>
  <si>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</si>
  <si>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</si>
  <si>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</si>
  <si>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</si>
  <si>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</si>
  <si>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</si>
  <si>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</si>
  <si>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</si>
  <si>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</si>
  <si>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</si>
  <si>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</si>
  <si>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</si>
  <si>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</si>
  <si>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</si>
  <si>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</si>
  <si>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</si>
  <si>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</si>
  <si>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</si>
  <si>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</si>
  <si>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</si>
  <si>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</si>
  <si>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</si>
  <si>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</si>
  <si>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</si>
  <si>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</si>
  <si>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</si>
  <si>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</si>
  <si>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</si>
  <si>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</si>
  <si>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</si>
  <si>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</si>
  <si>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</si>
  <si>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</si>
  <si>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</si>
  <si>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</si>
  <si>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</si>
  <si>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</si>
  <si>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</si>
  <si>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</si>
  <si>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</si>
  <si>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</si>
  <si>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</si>
  <si>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</si>
  <si>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</si>
  <si>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</si>
  <si>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</si>
  <si>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</si>
  <si>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</si>
  <si>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</si>
  <si>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</si>
  <si>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</si>
  <si>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</si>
  <si>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</si>
  <si>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</si>
  <si>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</si>
  <si>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</si>
  <si>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</si>
  <si>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</si>
  <si>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</si>
  <si>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</si>
  <si>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</si>
  <si>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</si>
  <si>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</si>
  <si>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</si>
  <si>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</si>
  <si>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</si>
  <si>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</si>
  <si>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</si>
  <si>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</si>
  <si>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</si>
  <si>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</si>
  <si>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</si>
  <si>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</si>
  <si>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</si>
  <si>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</si>
  <si>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</si>
  <si>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</si>
  <si>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</si>
  <si>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</si>
  <si>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</si>
  <si>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</si>
  <si>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</si>
  <si>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</si>
  <si>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</si>
  <si>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</si>
  <si>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</si>
  <si>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</si>
  <si>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</si>
  <si>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</si>
  <si>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</si>
  <si>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</si>
  <si>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</si>
  <si>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</si>
  <si>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</si>
  <si>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</si>
  <si>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</si>
  <si>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</si>
  <si>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</si>
  <si>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</si>
  <si>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</si>
  <si>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</si>
  <si>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</si>
  <si>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</si>
  <si>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</si>
  <si>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</si>
  <si>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</si>
  <si>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</si>
  <si>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</si>
  <si>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</si>
  <si>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</si>
  <si>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</si>
  <si>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</si>
  <si>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</si>
  <si>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</si>
  <si>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</si>
  <si>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</si>
  <si>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</si>
  <si>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</si>
  <si>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</si>
  <si>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</si>
  <si>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</si>
  <si>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</si>
  <si>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</si>
  <si>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</si>
  <si>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</si>
  <si>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</si>
  <si>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</si>
  <si>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</si>
  <si>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</si>
  <si>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</si>
  <si>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</si>
  <si>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</si>
  <si>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</si>
  <si>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</si>
  <si>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</si>
  <si>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</si>
  <si>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</si>
  <si>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</si>
  <si>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</si>
  <si>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</si>
  <si>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</si>
  <si>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</si>
  <si>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</si>
  <si>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</si>
  <si>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</si>
  <si>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</si>
  <si>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</si>
  <si>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</si>
  <si>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</si>
  <si>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</si>
  <si>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</si>
  <si>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</si>
  <si>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</si>
  <si>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</si>
  <si>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</si>
  <si>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</si>
  <si>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</si>
  <si>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</si>
  <si>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</si>
  <si>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</si>
  <si>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</si>
  <si>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</si>
  <si>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</si>
  <si>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</si>
  <si>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</si>
  <si>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</si>
  <si>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</si>
  <si>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</si>
  <si>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</si>
  <si>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</si>
  <si>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</si>
  <si>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</si>
  <si>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</si>
  <si>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</si>
  <si>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</si>
  <si>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</si>
  <si>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</si>
  <si>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</si>
  <si>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</si>
  <si>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</si>
  <si>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</si>
  <si>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</si>
  <si>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</si>
  <si>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</si>
  <si>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</si>
  <si>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</si>
  <si>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</si>
  <si>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</si>
  <si>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</si>
  <si>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</si>
  <si>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</si>
  <si>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</si>
  <si>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</si>
  <si>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</si>
  <si>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</si>
  <si>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</si>
  <si>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</si>
  <si>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</si>
  <si>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</si>
  <si>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</si>
  <si>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</si>
  <si>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</si>
  <si>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</si>
  <si>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</si>
  <si>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</si>
  <si>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</si>
  <si>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</si>
  <si>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</si>
  <si>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</si>
  <si>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</si>
  <si>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</si>
  <si>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</si>
  <si>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</si>
  <si>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</si>
  <si>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</si>
  <si>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</si>
  <si>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</si>
  <si>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</si>
  <si>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</si>
  <si>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</si>
  <si>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</si>
  <si>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</si>
  <si>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</si>
  <si>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</si>
  <si>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</si>
  <si>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</si>
  <si>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</si>
  <si>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</si>
  <si>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</si>
  <si>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</si>
  <si>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</si>
  <si>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</si>
  <si>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</si>
  <si>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</si>
  <si>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</si>
  <si>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</si>
  <si>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</si>
  <si>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</si>
  <si>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</si>
  <si>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</si>
  <si>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</si>
  <si>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</si>
  <si>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</si>
  <si>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</si>
  <si>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</si>
  <si>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</si>
  <si>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</si>
  <si>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</si>
  <si>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</si>
  <si>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</si>
  <si>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</si>
  <si>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</si>
  <si>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</si>
  <si>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</si>
  <si>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</si>
  <si>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</si>
  <si>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</si>
  <si>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</si>
  <si>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</si>
  <si>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</si>
  <si>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</si>
  <si>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</si>
  <si>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</si>
  <si>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</si>
  <si>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</si>
  <si>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</si>
  <si>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</si>
  <si>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</si>
  <si>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</si>
  <si>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</si>
  <si>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</si>
  <si>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</si>
  <si>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</si>
  <si>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</si>
  <si>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</si>
  <si>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</si>
  <si>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</si>
  <si>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</si>
  <si>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</si>
  <si>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</si>
  <si>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</si>
  <si>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</si>
  <si>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</si>
  <si>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</si>
  <si>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</si>
  <si>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</si>
  <si>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</si>
  <si>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</si>
  <si>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</si>
  <si>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</si>
  <si>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</si>
  <si>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</si>
  <si>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</si>
  <si>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</si>
  <si>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</si>
  <si>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</si>
  <si>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</si>
  <si>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</si>
  <si>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</si>
  <si>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</si>
  <si>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</si>
  <si>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</si>
  <si>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</si>
  <si>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</si>
  <si>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</si>
  <si>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</si>
  <si>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</si>
  <si>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</si>
  <si>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</si>
  <si>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</si>
  <si>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</si>
  <si>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</si>
  <si>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</si>
  <si>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</si>
  <si>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</si>
  <si>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</si>
  <si>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</si>
  <si>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</si>
  <si>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</si>
  <si>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</si>
  <si>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</si>
  <si>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</si>
  <si>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</si>
  <si>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</si>
  <si>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</si>
  <si>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</si>
  <si>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</si>
  <si>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</si>
  <si>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</si>
  <si>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</si>
  <si>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</si>
  <si>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</si>
  <si>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</si>
  <si>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</si>
  <si>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</si>
  <si>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</si>
  <si>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</si>
  <si>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</si>
  <si>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</si>
  <si>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</si>
  <si>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</si>
  <si>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</si>
  <si>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</si>
  <si>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</si>
  <si>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</si>
  <si>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</si>
  <si>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</si>
  <si>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</si>
  <si>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</si>
  <si>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</si>
  <si>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</si>
  <si>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</si>
  <si>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</si>
  <si>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</si>
  <si>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</si>
  <si>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</si>
  <si>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</si>
  <si>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</si>
  <si>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</si>
  <si>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</si>
  <si>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</si>
  <si>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</si>
  <si>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</si>
  <si>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</si>
  <si>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</si>
  <si>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</si>
  <si>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</si>
  <si>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</si>
  <si>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</si>
  <si>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</si>
  <si>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</si>
  <si>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</si>
  <si>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</si>
  <si>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</si>
  <si>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</si>
  <si>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</si>
  <si>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</si>
  <si>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</si>
  <si>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</si>
  <si>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</si>
  <si>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</si>
  <si>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</si>
  <si>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</si>
  <si>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</si>
  <si>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</si>
  <si>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</si>
  <si>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</si>
  <si>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</si>
  <si>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</si>
  <si>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</si>
  <si>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</si>
  <si>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</si>
  <si>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</si>
  <si>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</si>
  <si>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</si>
  <si>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</si>
  <si>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</si>
  <si>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</si>
  <si>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</si>
  <si>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</si>
  <si>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</si>
  <si>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</si>
  <si>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</si>
  <si>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</si>
  <si>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</si>
  <si>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</si>
  <si>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</si>
  <si>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</si>
  <si>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</si>
  <si>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</si>
  <si>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</si>
  <si>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</si>
  <si>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</si>
  <si>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</si>
  <si>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</si>
  <si>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</si>
  <si>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</si>
  <si>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</si>
  <si>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</si>
  <si>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</si>
  <si>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</si>
  <si>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</si>
  <si>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</si>
  <si>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</si>
  <si>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</si>
  <si>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</si>
  <si>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</si>
  <si>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</si>
  <si>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</si>
  <si>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</si>
  <si>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</si>
  <si>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</si>
  <si>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</si>
  <si>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</si>
  <si>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</si>
  <si>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</si>
  <si>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</si>
  <si>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</si>
  <si>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</si>
  <si>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</si>
  <si>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</si>
  <si>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</si>
  <si>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</si>
  <si>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</si>
  <si>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</si>
  <si>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</si>
  <si>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</si>
  <si>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</si>
  <si>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</si>
  <si>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</si>
  <si>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</si>
  <si>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</si>
  <si>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</si>
  <si>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</si>
  <si>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</si>
  <si>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</si>
  <si>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</si>
  <si>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</si>
  <si>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</si>
  <si>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</si>
  <si>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</si>
  <si>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</si>
  <si>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</si>
  <si>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</si>
  <si>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</si>
  <si>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</si>
  <si>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</si>
  <si>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</si>
  <si>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</si>
  <si>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</si>
  <si>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</si>
  <si>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</si>
  <si>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</si>
  <si>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</si>
  <si>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</si>
  <si>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</si>
  <si>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</si>
  <si>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</si>
  <si>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</si>
  <si>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</si>
  <si>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</si>
  <si>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</si>
  <si>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</si>
  <si>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</si>
  <si>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</si>
  <si>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</si>
  <si>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</si>
  <si>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</si>
  <si>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</si>
  <si>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</si>
  <si>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</si>
  <si>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</si>
  <si>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</si>
  <si>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</si>
  <si>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</si>
  <si>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</si>
  <si>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</si>
  <si>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</si>
  <si>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</si>
  <si>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</si>
  <si>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</si>
  <si>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</si>
  <si>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</si>
  <si>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</si>
  <si>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</si>
  <si>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</si>
  <si>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</si>
  <si>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</si>
  <si>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</si>
  <si>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</si>
  <si>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</si>
  <si>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</si>
  <si>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</si>
  <si>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</si>
  <si>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</si>
  <si>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</si>
  <si>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</si>
  <si>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</si>
  <si>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</si>
  <si>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</si>
  <si>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</si>
  <si>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</si>
  <si>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</si>
  <si>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</si>
  <si>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</si>
  <si>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</si>
  <si>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</si>
  <si>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</si>
  <si>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</si>
  <si>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</si>
  <si>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</si>
  <si>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</si>
  <si>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</si>
  <si>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</si>
  <si>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</si>
  <si>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</si>
  <si>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</si>
  <si>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</si>
  <si>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</si>
  <si>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</si>
  <si>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</si>
  <si>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</si>
  <si>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</si>
  <si>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</si>
  <si>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</si>
  <si>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</si>
  <si>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</si>
  <si>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</si>
  <si>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</si>
  <si>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</si>
  <si>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</si>
  <si>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</si>
  <si>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</si>
  <si>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</si>
  <si>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</si>
  <si>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</si>
  <si>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</si>
  <si>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</si>
  <si>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</si>
  <si>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</si>
  <si>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</si>
  <si>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</si>
  <si>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</si>
  <si>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</si>
  <si>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</si>
  <si>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</si>
  <si>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</si>
  <si>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</si>
  <si>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</si>
  <si>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</si>
  <si>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</si>
  <si>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</si>
  <si>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</si>
  <si>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</si>
  <si>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</si>
  <si>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</si>
  <si>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</si>
  <si>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</si>
  <si>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</si>
  <si>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</si>
  <si>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</si>
  <si>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</si>
  <si>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</si>
  <si>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</si>
  <si>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</si>
  <si>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</si>
  <si>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</si>
  <si>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</si>
  <si>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</si>
  <si>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</si>
  <si>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</si>
  <si>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</si>
  <si>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</si>
  <si>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</si>
  <si>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</si>
  <si>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</si>
  <si>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</si>
  <si>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</si>
  <si>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</si>
  <si>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</si>
  <si>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</si>
  <si>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</si>
  <si>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</si>
  <si>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</si>
  <si>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</si>
  <si>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</si>
  <si>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</si>
  <si>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</si>
  <si>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</si>
  <si>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</si>
  <si>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</si>
  <si>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</si>
  <si>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</si>
  <si>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</si>
  <si>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</si>
  <si>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</si>
  <si>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</si>
  <si>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</si>
  <si>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</si>
  <si>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</si>
  <si>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</si>
  <si>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</si>
  <si>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</si>
  <si>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</si>
  <si>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</si>
  <si>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</si>
  <si>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</si>
  <si>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</si>
  <si>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</si>
  <si>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</si>
  <si>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</si>
  <si>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</si>
  <si>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</si>
  <si>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</si>
  <si>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</si>
  <si>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</si>
  <si>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</si>
  <si>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</si>
  <si>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</si>
  <si>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</si>
  <si>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</si>
  <si>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</si>
  <si>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</si>
  <si>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</si>
  <si>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</si>
  <si>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</si>
  <si>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</si>
  <si>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</si>
  <si>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</si>
  <si>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</si>
  <si>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</si>
  <si>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</si>
  <si>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</si>
  <si>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</si>
  <si>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</si>
  <si>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</si>
  <si>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</si>
  <si>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</si>
  <si>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</si>
  <si>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</si>
  <si>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</si>
  <si>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</si>
  <si>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</si>
  <si>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</si>
  <si>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</si>
  <si>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</si>
  <si>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</si>
  <si>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</si>
  <si>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</si>
  <si>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</si>
  <si>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</si>
  <si>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</si>
  <si>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</si>
  <si>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</si>
  <si>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</si>
  <si>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</si>
  <si>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</si>
  <si>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</si>
  <si>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</si>
  <si>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</si>
  <si>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</si>
  <si>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</si>
  <si>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</si>
  <si>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</si>
  <si>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</si>
  <si>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</si>
  <si>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</si>
  <si>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</si>
  <si>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</si>
  <si>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</si>
  <si>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</si>
  <si>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</si>
  <si>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</si>
  <si>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</si>
  <si>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</si>
  <si>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</si>
  <si>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</si>
  <si>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</si>
  <si>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</si>
  <si>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</si>
  <si>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</si>
  <si>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</si>
  <si>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</si>
  <si>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</si>
  <si>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</si>
  <si>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</si>
  <si>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</si>
  <si>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</si>
  <si>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</si>
  <si>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</si>
  <si>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</si>
  <si>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</si>
  <si>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</si>
  <si>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</si>
  <si>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</si>
  <si>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</si>
  <si>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</si>
  <si>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</si>
  <si>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</si>
  <si>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</si>
  <si>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</si>
  <si>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</si>
  <si>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</si>
  <si>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</si>
  <si>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</si>
  <si>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</si>
  <si>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</si>
  <si>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</si>
  <si>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</si>
  <si>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</si>
  <si>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</si>
  <si>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</si>
  <si>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</si>
  <si>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</si>
  <si>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</si>
  <si>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</si>
  <si>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</si>
  <si>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</si>
  <si>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</si>
  <si>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</si>
  <si>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</si>
  <si>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</si>
  <si>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</si>
  <si>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</si>
  <si>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</si>
  <si>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</si>
  <si>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</si>
  <si>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</si>
  <si>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</si>
  <si>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</si>
  <si>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</si>
  <si>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</si>
  <si>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</si>
  <si>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</si>
  <si>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</si>
  <si>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</si>
  <si>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</si>
  <si>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</si>
  <si>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</si>
  <si>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</si>
  <si>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</si>
  <si>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</si>
  <si>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</si>
  <si>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</si>
  <si>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</si>
  <si>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</si>
  <si>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</si>
  <si>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</si>
  <si>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</si>
  <si>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</si>
  <si>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</si>
  <si>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</si>
  <si>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</si>
  <si>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</si>
  <si>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</si>
  <si>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</si>
  <si>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</si>
  <si>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</si>
  <si>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</si>
  <si>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</si>
  <si>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</si>
  <si>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</si>
  <si>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</si>
  <si>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</si>
  <si>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</si>
  <si>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</si>
  <si>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</si>
  <si>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</si>
  <si>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</si>
  <si>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</si>
  <si>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</si>
  <si>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</si>
  <si>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</si>
  <si>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</si>
  <si>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</si>
  <si>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</si>
  <si>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</si>
  <si>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</si>
  <si>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</si>
  <si>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</si>
  <si>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</si>
  <si>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</si>
  <si>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</si>
  <si>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</si>
  <si>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</si>
  <si>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</si>
  <si>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</si>
  <si>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</si>
  <si>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</si>
  <si>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</si>
  <si>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</si>
  <si>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</si>
  <si>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</si>
  <si>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</si>
  <si>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</si>
  <si>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</si>
  <si>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</si>
  <si>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</si>
  <si>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</si>
  <si>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</si>
  <si>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</si>
  <si>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</si>
  <si>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</si>
  <si>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</si>
  <si>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</si>
  <si>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</si>
  <si>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</si>
  <si>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</si>
  <si>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</si>
  <si>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</si>
  <si>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</si>
  <si>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</si>
  <si>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</si>
  <si>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</si>
  <si>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</si>
  <si>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</si>
  <si>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</si>
  <si>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</si>
  <si>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</si>
  <si>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</si>
  <si>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</si>
  <si>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</si>
  <si>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</si>
  <si>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</si>
  <si>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</si>
  <si>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</si>
  <si>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</si>
  <si>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</si>
  <si>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</si>
  <si>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</si>
  <si>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</si>
  <si>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</si>
  <si>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</si>
  <si>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</si>
  <si>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</si>
  <si>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</si>
  <si>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</si>
  <si>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</si>
  <si>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</si>
  <si>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</si>
  <si>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</si>
  <si>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</si>
  <si>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</si>
  <si>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</si>
  <si>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</si>
  <si>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</si>
  <si>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</si>
  <si>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</si>
  <si>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</si>
  <si>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</si>
  <si>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</si>
  <si>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</si>
  <si>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</si>
  <si>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</si>
  <si>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</si>
  <si>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</si>
  <si>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</si>
  <si>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</si>
  <si>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</si>
  <si>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</si>
  <si>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</si>
  <si>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</si>
  <si>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</si>
  <si>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</si>
  <si>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</si>
  <si>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</si>
  <si>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</si>
  <si>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</si>
  <si>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</si>
  <si>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</si>
  <si>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</si>
  <si>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</si>
  <si>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</si>
  <si>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</si>
  <si>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</si>
  <si>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</si>
  <si>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</si>
  <si>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</si>
  <si>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</si>
  <si>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</si>
  <si>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</si>
  <si>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</si>
  <si>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</si>
  <si>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</si>
  <si>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</si>
  <si>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</si>
  <si>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</si>
  <si>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</si>
  <si>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</si>
  <si>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</si>
  <si>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</si>
  <si>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</si>
  <si>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</si>
  <si>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</si>
  <si>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</si>
  <si>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</si>
  <si>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</si>
  <si>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</si>
  <si>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</si>
  <si>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</si>
  <si>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</si>
  <si>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</si>
  <si>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</si>
  <si>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</si>
  <si>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</si>
  <si>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</si>
  <si>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</si>
  <si>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</si>
  <si>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</si>
  <si>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</si>
  <si>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</si>
  <si>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</si>
  <si>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</si>
  <si>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</si>
  <si>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</si>
  <si>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</si>
  <si>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</si>
  <si>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</si>
  <si>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</si>
  <si>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</si>
  <si>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</si>
  <si>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</si>
  <si>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</si>
  <si>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</si>
  <si>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</si>
  <si>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</si>
  <si>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</si>
  <si>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</si>
  <si>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</si>
  <si>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</si>
  <si>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</si>
  <si>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</si>
  <si>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</si>
  <si>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</si>
  <si>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</si>
  <si>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</si>
  <si>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</si>
  <si>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</si>
  <si>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</si>
  <si>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</si>
  <si>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</si>
  <si>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</si>
  <si>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</si>
  <si>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</si>
  <si>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</si>
  <si>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</si>
  <si>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</si>
  <si>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</si>
  <si>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</si>
  <si>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</si>
  <si>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</si>
  <si>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</si>
  <si>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</si>
  <si>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</si>
  <si>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</si>
  <si>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</si>
  <si>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</si>
  <si>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</si>
  <si>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</si>
  <si>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</si>
  <si>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</si>
  <si>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</si>
  <si>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</si>
  <si>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</si>
  <si>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</si>
  <si>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</si>
  <si>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</si>
  <si>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</si>
  <si>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</si>
  <si>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</si>
  <si>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</si>
  <si>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</si>
  <si>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</si>
  <si>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</si>
  <si>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</si>
  <si>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</si>
  <si>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</si>
  <si>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</si>
  <si>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</si>
  <si>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</si>
  <si>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</si>
  <si>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</si>
  <si>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</si>
  <si>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</si>
  <si>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</si>
  <si>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</si>
  <si>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</si>
  <si>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</si>
  <si>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</si>
  <si>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</si>
  <si>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</si>
  <si>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</si>
  <si>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</si>
  <si>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</si>
  <si>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</si>
  <si>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</si>
  <si>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</si>
  <si>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</si>
  <si>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</si>
  <si>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</si>
  <si>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</si>
  <si>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</si>
  <si>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</si>
  <si>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</si>
  <si>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</si>
  <si>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</si>
  <si>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</si>
  <si>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</si>
  <si>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</si>
  <si>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</si>
  <si>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</si>
  <si>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</si>
  <si>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</si>
  <si>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</si>
  <si>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</si>
  <si>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</si>
  <si>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</si>
  <si>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</si>
  <si>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</si>
  <si>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</si>
  <si>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</si>
  <si>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</si>
  <si>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</si>
  <si>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</si>
  <si>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</si>
  <si>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</si>
  <si>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</si>
  <si>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</si>
  <si>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</si>
  <si>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</si>
  <si>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</si>
  <si>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</si>
  <si>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</si>
  <si>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</si>
  <si>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</si>
  <si>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</si>
  <si>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</si>
  <si>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</si>
  <si>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</si>
  <si>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</si>
  <si>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</si>
  <si>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</si>
  <si>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</si>
  <si>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</si>
  <si>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</si>
  <si>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</si>
  <si>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</si>
  <si>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</si>
  <si>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</si>
  <si>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</si>
  <si>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</si>
  <si>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</si>
  <si>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</si>
  <si>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</si>
  <si>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</si>
  <si>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</si>
  <si>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</si>
  <si>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</si>
  <si>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</si>
  <si>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</si>
  <si>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</si>
  <si>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</si>
  <si>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</si>
  <si>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</si>
  <si>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</si>
  <si>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</si>
  <si>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</si>
  <si>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</si>
  <si>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</si>
  <si>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</si>
  <si>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</si>
  <si>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</si>
  <si>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</si>
  <si>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</si>
  <si>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</si>
  <si>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</si>
  <si>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</si>
  <si>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</si>
  <si>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</si>
  <si>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</si>
  <si>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</si>
  <si>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</si>
  <si>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</si>
  <si>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</si>
  <si>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</si>
  <si>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</si>
  <si>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</si>
  <si>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</si>
  <si>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</si>
  <si>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</si>
  <si>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</si>
  <si>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</si>
  <si>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</si>
  <si>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</si>
  <si>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</si>
  <si>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</si>
  <si>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</si>
  <si>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</si>
  <si>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</si>
  <si>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</si>
  <si>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</si>
  <si>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</si>
  <si>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</si>
  <si>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</si>
  <si>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</si>
  <si>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</si>
  <si>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</si>
  <si>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</si>
  <si>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</si>
  <si>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</si>
  <si>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</si>
  <si>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</si>
  <si>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</si>
  <si>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</si>
  <si>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</si>
  <si>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</si>
  <si>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</si>
  <si>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</si>
  <si>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</si>
  <si>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</si>
  <si>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</si>
  <si>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</si>
  <si>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</si>
  <si>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</si>
  <si>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</si>
  <si>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</si>
  <si>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</si>
  <si>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</si>
  <si>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</si>
  <si>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</si>
  <si>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</si>
  <si>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</si>
  <si>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</si>
  <si>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</si>
  <si>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</si>
  <si>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</si>
  <si>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</si>
  <si>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</si>
  <si>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</si>
  <si>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</si>
  <si>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</si>
  <si>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</si>
  <si>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</si>
  <si>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</si>
  <si>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</si>
  <si>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</si>
  <si>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</si>
  <si>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</si>
  <si>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</si>
  <si>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</si>
  <si>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</si>
  <si>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</si>
  <si>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</si>
  <si>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</si>
  <si>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</si>
  <si>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</si>
  <si>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</si>
  <si>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</si>
  <si>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</si>
  <si>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</si>
  <si>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</si>
  <si>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</si>
  <si>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</si>
  <si>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</si>
  <si>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</si>
  <si>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</si>
  <si>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</si>
  <si>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</si>
  <si>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</si>
  <si>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</si>
  <si>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</si>
  <si>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</si>
  <si>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</si>
  <si>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</si>
  <si>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</si>
  <si>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</si>
  <si>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</si>
  <si>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</si>
  <si>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</si>
  <si>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</si>
  <si>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</si>
  <si>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</si>
  <si>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</si>
  <si>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</si>
  <si>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</si>
  <si>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</si>
  <si>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</si>
  <si>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</si>
  <si>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</si>
  <si>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</si>
  <si>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</si>
  <si>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</si>
  <si>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</si>
  <si>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</si>
  <si>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</si>
  <si>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</si>
  <si>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</si>
  <si>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</si>
  <si>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</si>
  <si>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</si>
  <si>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</si>
  <si>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</si>
  <si>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</si>
  <si>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</si>
  <si>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</si>
  <si>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</si>
  <si>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</si>
  <si>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</si>
  <si>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</si>
  <si>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</si>
  <si>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</si>
  <si>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</si>
  <si>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</si>
  <si>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</si>
  <si>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</si>
  <si>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</si>
  <si>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</si>
  <si>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</si>
  <si>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</si>
  <si>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</si>
  <si>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</si>
  <si>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</si>
  <si>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</si>
  <si>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</si>
  <si>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</si>
  <si>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</si>
  <si>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</si>
  <si>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</si>
  <si>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</si>
  <si>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</si>
  <si>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</si>
  <si>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</si>
  <si>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</si>
  <si>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</si>
  <si>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</si>
  <si>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</si>
  <si>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</si>
  <si>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</si>
  <si>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</si>
  <si>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</si>
  <si>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</si>
  <si>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</si>
  <si>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</si>
  <si>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</si>
  <si>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</si>
  <si>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</si>
  <si>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</si>
  <si>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</si>
  <si>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</si>
  <si>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</si>
  <si>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</si>
  <si>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</si>
  <si>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</si>
  <si>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</si>
  <si>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</si>
  <si>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</si>
  <si>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</si>
  <si>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</si>
  <si>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</si>
  <si>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</si>
  <si>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</si>
  <si>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</si>
  <si>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</si>
  <si>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</si>
  <si>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</si>
  <si>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</si>
  <si>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</si>
  <si>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</si>
  <si>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</si>
  <si>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</si>
  <si>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</si>
  <si>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</si>
  <si>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</si>
  <si>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</si>
  <si>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</si>
  <si>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</si>
  <si>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</si>
  <si>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</si>
  <si>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</si>
  <si>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</si>
  <si>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</si>
  <si>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</si>
  <si>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</si>
  <si>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</si>
  <si>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</si>
  <si>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</si>
  <si>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</si>
  <si>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</si>
  <si>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</si>
  <si>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</si>
  <si>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</si>
  <si>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</si>
  <si>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</si>
  <si>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</si>
  <si>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</si>
  <si>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</si>
  <si>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</si>
  <si>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</si>
  <si>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</si>
  <si>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</si>
  <si>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</si>
  <si>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</si>
  <si>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</si>
  <si>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</si>
  <si>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</si>
  <si>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</si>
  <si>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</si>
  <si>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</si>
  <si>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</si>
  <si>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</si>
  <si>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</si>
  <si>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</si>
  <si>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</si>
  <si>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</si>
  <si>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</si>
  <si>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</si>
  <si>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</si>
  <si>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</si>
  <si>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</si>
  <si>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</si>
  <si>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</si>
  <si>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</si>
  <si>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</si>
  <si>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</si>
  <si>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</si>
  <si>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</si>
  <si>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</si>
  <si>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</si>
  <si>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</si>
  <si>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</si>
  <si>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</si>
  <si>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</si>
  <si>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</si>
  <si>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</si>
  <si>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</si>
  <si>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</si>
  <si>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</si>
  <si>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</si>
  <si>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</si>
  <si>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</si>
  <si>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</si>
  <si>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</si>
  <si>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</si>
  <si>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</si>
  <si>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</si>
  <si>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</si>
  <si>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</si>
  <si>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</si>
  <si>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</si>
  <si>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</si>
  <si>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</si>
  <si>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</si>
  <si>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</si>
  <si>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</si>
  <si>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</si>
  <si>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</si>
  <si>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</si>
  <si>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</si>
  <si>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</si>
  <si>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</si>
  <si>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</si>
  <si>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</si>
  <si>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</si>
  <si>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</si>
  <si>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</si>
  <si>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</si>
  <si>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</si>
  <si>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</si>
  <si>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</si>
  <si>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</si>
  <si>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</si>
  <si>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</si>
  <si>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</si>
  <si>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</si>
  <si>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</si>
  <si>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</si>
  <si>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</si>
  <si>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</si>
  <si>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</si>
  <si>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</si>
  <si>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</si>
  <si>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</si>
  <si>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</si>
  <si>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</si>
  <si>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</si>
  <si>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</si>
  <si>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</si>
  <si>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</si>
  <si>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</si>
  <si>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</si>
  <si>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</si>
  <si>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</si>
  <si>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</si>
  <si>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</si>
  <si>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</si>
  <si>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</si>
  <si>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</si>
  <si>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</si>
  <si>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</si>
  <si>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</si>
  <si>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</si>
  <si>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</si>
  <si>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</si>
  <si>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</si>
  <si>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</si>
  <si>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</si>
  <si>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</si>
  <si>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</si>
  <si>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</si>
  <si>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</si>
  <si>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</si>
  <si>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</si>
  <si>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</si>
  <si>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</si>
  <si>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</si>
  <si>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</si>
  <si>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</si>
  <si>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</si>
  <si>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</si>
  <si>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</si>
  <si>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</si>
  <si>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</si>
  <si>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</si>
  <si>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</si>
  <si>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</si>
  <si>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</si>
  <si>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</si>
  <si>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</si>
  <si>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</si>
  <si>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</si>
  <si>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</si>
  <si>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</si>
  <si>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</si>
  <si>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</si>
  <si>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</si>
  <si>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</si>
  <si>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</si>
  <si>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</si>
  <si>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</si>
  <si>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</si>
  <si>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</si>
  <si>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</si>
  <si>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</si>
  <si>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</si>
  <si>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</si>
  <si>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</si>
  <si>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</si>
  <si>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</si>
  <si>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</si>
  <si>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</si>
  <si>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</si>
  <si>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</si>
  <si>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</si>
  <si>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</si>
  <si>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</si>
  <si>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</si>
  <si>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</si>
  <si>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</si>
  <si>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</si>
  <si>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</si>
  <si>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</si>
  <si>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</si>
  <si>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</si>
  <si>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</si>
  <si>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</si>
  <si>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</si>
  <si>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</si>
  <si>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</si>
  <si>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</si>
  <si>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</si>
  <si>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</si>
  <si>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</si>
  <si>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</si>
  <si>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</si>
  <si>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</si>
  <si>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</si>
  <si>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</si>
  <si>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</si>
  <si>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</si>
  <si>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</si>
  <si>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</si>
  <si>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</si>
  <si>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</si>
  <si>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</si>
  <si>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</si>
  <si>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</si>
  <si>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</si>
  <si>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</si>
  <si>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</si>
  <si>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</si>
  <si>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</si>
  <si>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</si>
  <si>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</si>
  <si>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</si>
  <si>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</si>
  <si>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</si>
  <si>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</si>
  <si>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</si>
  <si>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</si>
  <si>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</si>
  <si>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</si>
  <si>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</si>
  <si>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</si>
  <si>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</si>
  <si>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</si>
  <si>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</si>
  <si>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</si>
  <si>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</si>
  <si>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</si>
  <si>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</si>
  <si>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</si>
  <si>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</si>
  <si>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</si>
  <si>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</si>
  <si>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</si>
  <si>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</si>
  <si>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</si>
  <si>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</si>
  <si>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</si>
  <si>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</si>
  <si>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</si>
  <si>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</si>
  <si>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</si>
  <si>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</si>
  <si>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</si>
  <si>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</si>
  <si>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</si>
  <si>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</si>
  <si>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</si>
  <si>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</si>
  <si>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</si>
  <si>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</si>
  <si>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</si>
  <si>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</si>
  <si>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</si>
  <si>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</si>
  <si>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</si>
  <si>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</si>
  <si>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</si>
  <si>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</si>
  <si>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</si>
  <si>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</si>
  <si>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</si>
  <si>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</si>
  <si>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</si>
  <si>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</si>
  <si>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</si>
  <si>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</si>
  <si>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</si>
  <si>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</si>
  <si>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</si>
  <si>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</si>
  <si>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</si>
  <si>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</si>
  <si>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</si>
  <si>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</si>
  <si>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</si>
  <si>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</si>
  <si>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</si>
  <si>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</si>
  <si>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</si>
  <si>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</si>
  <si>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</si>
  <si>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</si>
  <si>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</si>
  <si>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</si>
  <si>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</si>
  <si>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</si>
  <si>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</si>
  <si>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</si>
  <si>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</si>
  <si>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</si>
  <si>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</si>
  <si>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</si>
  <si>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</si>
  <si>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</si>
  <si>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</si>
  <si>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</si>
  <si>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</si>
  <si>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</si>
  <si>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</si>
  <si>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</si>
  <si>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</si>
  <si>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</si>
  <si>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</si>
  <si>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</si>
  <si>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</si>
  <si>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</si>
  <si>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</si>
  <si>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</si>
  <si>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</si>
  <si>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</si>
  <si>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</si>
  <si>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</si>
  <si>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</si>
  <si>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</si>
  <si>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</si>
  <si>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</si>
  <si>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</si>
  <si>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</si>
  <si>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</si>
  <si>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</si>
  <si>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</si>
  <si>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</si>
  <si>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</si>
  <si>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</si>
  <si>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</si>
  <si>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</si>
  <si>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</si>
  <si>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</si>
  <si>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</si>
  <si>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</si>
  <si>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</si>
  <si>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</si>
  <si>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</si>
  <si>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</si>
  <si>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</si>
  <si>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</si>
  <si>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</si>
  <si>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</si>
  <si>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</si>
  <si>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</si>
  <si>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</si>
  <si>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</si>
  <si>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</si>
  <si>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</si>
  <si>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</si>
  <si>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</si>
  <si>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</si>
  <si>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</si>
  <si>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</si>
  <si>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</si>
  <si>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</si>
  <si>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</si>
  <si>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</si>
  <si>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</si>
  <si>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</si>
  <si>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</si>
  <si>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</si>
  <si>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</si>
  <si>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</si>
  <si>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</si>
  <si>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</si>
  <si>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</si>
  <si>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</si>
  <si>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</si>
  <si>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</si>
  <si>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</si>
  <si>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</si>
  <si>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</si>
  <si>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</si>
  <si>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</si>
  <si>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</si>
  <si>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</si>
  <si>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</si>
  <si>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</si>
  <si>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</si>
  <si>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</si>
  <si>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</si>
  <si>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</si>
  <si>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</si>
  <si>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</si>
  <si>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</si>
  <si>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</si>
  <si>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</si>
  <si>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</si>
  <si>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</si>
  <si>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</si>
  <si>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</si>
  <si>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</si>
  <si>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</si>
  <si>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</si>
  <si>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</si>
  <si>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</si>
  <si>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</si>
  <si>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</si>
  <si>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</si>
  <si>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</si>
  <si>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</si>
  <si>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</si>
  <si>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</si>
  <si>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</si>
  <si>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</si>
  <si>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</si>
  <si>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</si>
  <si>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</si>
  <si>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</si>
  <si>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</si>
  <si>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</si>
  <si>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</si>
  <si>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</si>
  <si>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</si>
  <si>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</si>
  <si>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</si>
  <si>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</si>
  <si>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</si>
  <si>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</si>
  <si>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</si>
  <si>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</si>
  <si>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</si>
  <si>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</si>
  <si>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</si>
  <si>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</si>
  <si>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</si>
  <si>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</si>
  <si>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</si>
  <si>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</si>
  <si>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</si>
  <si>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</si>
  <si>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</si>
  <si>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</si>
  <si>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</si>
  <si>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</si>
  <si>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</si>
  <si>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</si>
  <si>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</si>
  <si>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</si>
  <si>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</si>
  <si>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</si>
  <si>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</si>
  <si>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</si>
  <si>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</si>
  <si>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</si>
  <si>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</si>
  <si>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</si>
  <si>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</si>
  <si>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</si>
  <si>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</si>
  <si>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</si>
  <si>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</si>
  <si>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</si>
  <si>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</si>
  <si>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</si>
  <si>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</si>
  <si>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</si>
  <si>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</si>
  <si>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</si>
  <si>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</si>
  <si>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</si>
  <si>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</si>
  <si>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</si>
  <si>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</si>
  <si>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</si>
  <si>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</si>
  <si>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</si>
  <si>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</si>
  <si>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</si>
  <si>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</si>
  <si>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</si>
  <si>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</si>
  <si>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</si>
  <si>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</si>
  <si>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</si>
  <si>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</si>
  <si>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</si>
  <si>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</si>
  <si>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</si>
  <si>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</si>
  <si>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</si>
  <si>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</si>
  <si>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</si>
  <si>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</si>
  <si>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</si>
  <si>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</si>
  <si>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</si>
  <si>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</si>
  <si>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</si>
  <si>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</si>
  <si>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</si>
  <si>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</si>
  <si>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</si>
  <si>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</si>
  <si>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</si>
  <si>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</si>
  <si>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</si>
  <si>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</si>
  <si>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</si>
  <si>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</si>
  <si>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</si>
  <si>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</si>
  <si>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</si>
  <si>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</si>
  <si>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</si>
  <si>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</si>
  <si>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</si>
  <si>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</si>
  <si>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</si>
  <si>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</si>
  <si>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</si>
  <si>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</si>
  <si>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</si>
  <si>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</si>
  <si>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</si>
  <si>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</si>
  <si>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</si>
  <si>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</si>
  <si>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</si>
  <si>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</si>
  <si>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</si>
  <si>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</si>
  <si>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</si>
  <si>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</si>
  <si>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</si>
  <si>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</si>
  <si>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</si>
  <si>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</si>
  <si>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</si>
  <si>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</si>
  <si>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</si>
  <si>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</si>
  <si>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</si>
  <si>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</si>
  <si>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</si>
  <si>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</si>
  <si>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</si>
  <si>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</si>
  <si>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</si>
  <si>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</si>
  <si>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</si>
  <si>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</si>
  <si>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</si>
  <si>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</si>
  <si>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</si>
  <si>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</si>
  <si>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</si>
  <si>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</si>
  <si>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</si>
  <si>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</si>
  <si>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</si>
  <si>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</si>
  <si>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</si>
  <si>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</si>
  <si>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</si>
  <si>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</si>
  <si>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</si>
  <si>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</si>
  <si>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</si>
  <si>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</si>
  <si>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</si>
  <si>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</si>
  <si>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</si>
  <si>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</si>
  <si>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</si>
  <si>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</si>
  <si>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</si>
  <si>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</si>
  <si>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</si>
  <si>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</si>
  <si>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</si>
  <si>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</si>
  <si>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</si>
  <si>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</si>
  <si>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</si>
  <si>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</si>
  <si>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</si>
  <si>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</si>
  <si>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</si>
  <si>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</si>
  <si>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</si>
  <si>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</si>
  <si>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</si>
  <si>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</si>
  <si>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</si>
  <si>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</si>
  <si>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</si>
  <si>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</si>
  <si>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</si>
  <si>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</si>
  <si>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</si>
  <si>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</si>
  <si>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</si>
  <si>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</si>
  <si>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</si>
  <si>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</si>
  <si>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</si>
  <si>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</si>
  <si>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</si>
  <si>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</si>
  <si>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</si>
  <si>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</si>
  <si>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</si>
  <si>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</si>
  <si>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</si>
  <si>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</si>
  <si>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</si>
  <si>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</si>
  <si>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</si>
  <si>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</si>
  <si>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</si>
  <si>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</si>
  <si>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</si>
  <si>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</si>
  <si>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</si>
  <si>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</si>
  <si>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</si>
  <si>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</si>
  <si>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</si>
  <si>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</si>
  <si>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</si>
  <si>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</si>
  <si>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</si>
  <si>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</si>
  <si>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</si>
  <si>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</si>
  <si>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</si>
  <si>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</si>
  <si>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</si>
  <si>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</si>
  <si>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</si>
  <si>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</si>
  <si>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</si>
  <si>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</si>
  <si>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</si>
  <si>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</si>
  <si>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</si>
  <si>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</si>
  <si>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</si>
  <si>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</si>
  <si>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</si>
  <si>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</si>
  <si>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</si>
  <si>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</si>
  <si>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</si>
  <si>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</si>
  <si>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</si>
  <si>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</si>
  <si>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</si>
  <si>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</si>
  <si>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</si>
  <si>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</si>
  <si>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</si>
  <si>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</si>
  <si>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</si>
  <si>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</si>
  <si>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</si>
  <si>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</si>
  <si>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</si>
  <si>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</si>
  <si>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</si>
  <si>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</si>
  <si>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</si>
  <si>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</si>
  <si>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</si>
  <si>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</si>
  <si>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</si>
  <si>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</si>
  <si>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</si>
  <si>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</si>
  <si>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</si>
  <si>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</si>
  <si>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</si>
  <si>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</si>
  <si>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</si>
  <si>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</si>
  <si>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</si>
  <si>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</si>
  <si>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</si>
  <si>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</si>
  <si>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</si>
  <si>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</si>
  <si>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</si>
  <si>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</si>
  <si>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</si>
  <si>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</si>
  <si>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</si>
  <si>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</si>
  <si>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</si>
  <si>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</si>
  <si>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</si>
  <si>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</si>
  <si>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</si>
  <si>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</si>
  <si>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</si>
  <si>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</si>
  <si>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</si>
  <si>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</si>
  <si>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</si>
  <si>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</si>
  <si>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</si>
  <si>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</si>
  <si>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</si>
  <si>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</si>
  <si>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</si>
  <si>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</si>
  <si>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</si>
  <si>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</si>
  <si>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</si>
  <si>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</si>
  <si>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</si>
  <si>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</si>
  <si>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</si>
  <si>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</si>
  <si>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</si>
  <si>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</si>
  <si>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</si>
  <si>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</si>
  <si>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</si>
  <si>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</si>
  <si>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</si>
  <si>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</si>
  <si>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</si>
  <si>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</si>
  <si>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</si>
  <si>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</si>
  <si>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</si>
  <si>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</si>
  <si>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</si>
  <si>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</si>
  <si>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</si>
  <si>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</si>
  <si>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</si>
  <si>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</si>
  <si>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</si>
  <si>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</si>
  <si>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</si>
  <si>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</si>
  <si>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</si>
  <si>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</si>
  <si>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</si>
  <si>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</si>
  <si>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</si>
  <si>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</si>
  <si>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</si>
  <si>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</si>
  <si>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</si>
  <si>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</si>
  <si>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</si>
  <si>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</si>
  <si>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</si>
  <si>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</si>
  <si>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</si>
  <si>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</si>
  <si>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</si>
  <si>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</si>
  <si>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</si>
  <si>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</si>
  <si>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</si>
  <si>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</si>
  <si>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</si>
  <si>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</si>
  <si>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</si>
  <si>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</si>
  <si>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</si>
  <si>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</si>
  <si>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</si>
  <si>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</si>
  <si>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</si>
  <si>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</si>
  <si>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</si>
  <si>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</si>
  <si>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</si>
  <si>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</si>
  <si>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</si>
  <si>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</si>
  <si>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</si>
  <si>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</si>
  <si>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</si>
  <si>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</si>
  <si>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</si>
  <si>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</si>
  <si>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</si>
  <si>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</si>
  <si>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</si>
  <si>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</si>
  <si>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</si>
  <si>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</si>
  <si>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</si>
  <si>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</si>
  <si>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</si>
  <si>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</si>
  <si>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</si>
  <si>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</si>
  <si>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</si>
  <si>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</si>
  <si>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</si>
  <si>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</si>
  <si>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</si>
  <si>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</si>
  <si>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</si>
  <si>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</si>
  <si>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</si>
  <si>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</si>
  <si>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</si>
  <si>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</si>
  <si>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</si>
  <si>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</si>
  <si>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</si>
  <si>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</si>
  <si>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</si>
  <si>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</si>
  <si>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</si>
  <si>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</si>
  <si>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</si>
  <si>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</si>
  <si>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</si>
  <si>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</si>
  <si>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</si>
  <si>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</si>
  <si>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</si>
  <si>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</si>
  <si>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</si>
  <si>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</si>
  <si>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</si>
  <si>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</si>
  <si>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</si>
  <si>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</si>
  <si>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</si>
  <si>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</si>
  <si>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</si>
  <si>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</si>
  <si>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</si>
  <si>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</si>
  <si>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</si>
  <si>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</si>
  <si>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</si>
  <si>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</si>
  <si>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</si>
  <si>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</si>
  <si>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</si>
  <si>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</si>
  <si>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</si>
  <si>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</si>
  <si>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</si>
  <si>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</si>
  <si>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</si>
  <si>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</si>
  <si>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</si>
  <si>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</si>
  <si>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</si>
  <si>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</si>
  <si>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</si>
  <si>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</si>
  <si>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</si>
  <si>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</si>
  <si>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</si>
  <si>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</si>
  <si>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</si>
  <si>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</si>
  <si>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</si>
  <si>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</si>
  <si>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</si>
  <si>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</si>
  <si>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</si>
  <si>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</si>
  <si>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</si>
  <si>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</si>
  <si>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</si>
  <si>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</si>
  <si>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</si>
  <si>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</si>
  <si>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</si>
  <si>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</si>
  <si>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</si>
  <si>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</si>
  <si>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</si>
  <si>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</si>
  <si>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</si>
  <si>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</si>
  <si>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</si>
  <si>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</si>
  <si>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</si>
  <si>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</si>
  <si>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</si>
  <si>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</si>
  <si>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</si>
  <si>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</si>
  <si>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</si>
  <si>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</si>
  <si>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</si>
  <si>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</si>
  <si>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</si>
  <si>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</si>
  <si>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</si>
  <si>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</si>
  <si>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</si>
  <si>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</si>
  <si>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</si>
  <si>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</si>
  <si>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</si>
  <si>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</si>
  <si>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</si>
  <si>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</si>
  <si>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</si>
  <si>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</si>
  <si>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</si>
  <si>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</si>
  <si>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</si>
  <si>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</si>
  <si>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</si>
  <si>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</si>
  <si>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</si>
  <si>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</si>
  <si>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</si>
  <si>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</si>
  <si>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</si>
  <si>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</si>
  <si>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</si>
  <si>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</si>
  <si>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</si>
  <si>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</si>
  <si>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</si>
  <si>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</si>
  <si>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</si>
  <si>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</si>
  <si>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</si>
  <si>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</si>
  <si>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</si>
  <si>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</si>
  <si>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</si>
  <si>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</si>
  <si>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</si>
  <si>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</si>
  <si>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</si>
  <si>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</si>
  <si>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</si>
  <si>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</si>
  <si>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</si>
  <si>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</si>
  <si>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</si>
  <si>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</si>
  <si>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</si>
  <si>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</si>
  <si>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</si>
  <si>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</si>
  <si>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</si>
  <si>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</si>
  <si>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</si>
  <si>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</si>
  <si>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</si>
  <si>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</si>
  <si>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</si>
  <si>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</si>
  <si>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</si>
  <si>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</si>
  <si>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</si>
  <si>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</si>
  <si>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</si>
  <si>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</si>
  <si>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</si>
  <si>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</si>
  <si>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</si>
  <si>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</si>
  <si>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</si>
  <si>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</si>
  <si>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</si>
  <si>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</si>
  <si>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</si>
  <si>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</si>
  <si>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</si>
  <si>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</si>
  <si>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</si>
  <si>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</si>
  <si>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</si>
  <si>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</si>
  <si>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</si>
  <si>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</si>
  <si>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</si>
  <si>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</si>
  <si>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</si>
  <si>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</si>
  <si>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</si>
  <si>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</si>
  <si>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</si>
  <si>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</si>
  <si>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</si>
  <si>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</si>
  <si>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</si>
  <si>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</si>
  <si>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</si>
  <si>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</si>
  <si>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</si>
  <si>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</si>
  <si>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</si>
  <si>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</si>
  <si>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</si>
  <si>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</si>
  <si>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</si>
  <si>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</si>
  <si>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</si>
  <si>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</si>
  <si>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</si>
  <si>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</si>
  <si>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</si>
  <si>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</si>
  <si>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</si>
  <si>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</si>
  <si>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</si>
  <si>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</si>
  <si>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</si>
  <si>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</si>
  <si>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</si>
  <si>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</si>
  <si>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</si>
  <si>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</si>
  <si>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</si>
  <si>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</si>
  <si>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</si>
  <si>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</si>
  <si>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</si>
  <si>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</si>
  <si>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</si>
  <si>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</si>
  <si>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</si>
  <si>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</si>
  <si>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</si>
  <si>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</si>
  <si>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</si>
  <si>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</si>
  <si>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</si>
  <si>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</si>
  <si>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</si>
  <si>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</si>
  <si>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</si>
  <si>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</si>
  <si>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</si>
  <si>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</si>
  <si>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</si>
  <si>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</si>
  <si>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</si>
  <si>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</si>
  <si>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</si>
  <si>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</si>
  <si>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</si>
  <si>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</si>
  <si>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</si>
  <si>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</si>
  <si>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</si>
  <si>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</si>
  <si>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</si>
  <si>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</si>
  <si>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</si>
  <si>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</si>
  <si>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</si>
  <si>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</si>
  <si>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</si>
  <si>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</si>
  <si>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</si>
  <si>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</si>
  <si>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</si>
  <si>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</si>
  <si>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</si>
  <si>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</si>
  <si>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</si>
  <si>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</si>
  <si>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</si>
  <si>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</si>
  <si>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</si>
  <si>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</si>
  <si>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</si>
  <si>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</si>
  <si>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</si>
  <si>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</si>
  <si>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</si>
  <si>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</si>
  <si>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</si>
  <si>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</si>
  <si>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</si>
  <si>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</si>
  <si>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</si>
  <si>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</si>
  <si>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</si>
  <si>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</si>
  <si>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</si>
  <si>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</si>
  <si>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</si>
  <si>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</si>
  <si>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</si>
  <si>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</si>
  <si>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</si>
  <si>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</si>
  <si>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</si>
  <si>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</si>
  <si>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</si>
  <si>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</si>
  <si>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</si>
  <si>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</si>
  <si>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</si>
  <si>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</si>
  <si>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</si>
  <si>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</si>
  <si>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</si>
  <si>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</si>
  <si>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</si>
  <si>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</si>
  <si>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</si>
  <si>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</si>
  <si>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</si>
  <si>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</si>
  <si>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</si>
  <si>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</si>
  <si>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</si>
  <si>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</si>
  <si>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</si>
  <si>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</si>
  <si>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</si>
  <si>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</si>
  <si>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</si>
  <si>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</si>
  <si>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</si>
  <si>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</si>
  <si>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</si>
  <si>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</si>
  <si>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</si>
  <si>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</si>
  <si>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</si>
  <si>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</si>
  <si>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</si>
  <si>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</si>
  <si>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</si>
  <si>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</si>
  <si>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</si>
  <si>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</si>
  <si>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</si>
  <si>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</si>
  <si>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</si>
  <si>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</si>
  <si>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</si>
  <si>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</si>
  <si>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</si>
  <si>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</si>
  <si>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</si>
  <si>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</si>
  <si>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</si>
  <si>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</si>
  <si>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</si>
  <si>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</si>
  <si>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</si>
  <si>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</si>
  <si>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</si>
  <si>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</si>
  <si>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</si>
  <si>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</si>
  <si>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</si>
  <si>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</si>
  <si>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</si>
  <si>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</si>
  <si>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</si>
  <si>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</si>
  <si>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</si>
  <si>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</si>
  <si>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</si>
  <si>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</si>
  <si>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</si>
  <si>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</si>
  <si>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</si>
  <si>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</si>
  <si>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</si>
  <si>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</si>
  <si>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</si>
  <si>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</si>
  <si>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</si>
  <si>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</si>
  <si>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</si>
  <si>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</si>
  <si>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</si>
  <si>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</si>
  <si>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</si>
  <si>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</si>
  <si>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</si>
  <si>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</si>
  <si>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</si>
  <si>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</si>
  <si>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</si>
  <si>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</si>
  <si>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</si>
  <si>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</si>
  <si>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</si>
  <si>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</si>
  <si>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</si>
  <si>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</si>
  <si>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</si>
  <si>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</si>
  <si>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</si>
  <si>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</si>
  <si>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</si>
  <si>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</si>
  <si>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</si>
  <si>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</si>
  <si>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</si>
  <si>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</si>
  <si>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</si>
  <si>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</si>
  <si>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</si>
  <si>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</si>
  <si>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</si>
  <si>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</si>
  <si>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</si>
  <si>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</si>
  <si>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</si>
  <si>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</si>
  <si>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</si>
  <si>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</si>
  <si>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</si>
  <si>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</si>
  <si>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</si>
  <si>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</si>
  <si>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</si>
  <si>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</si>
  <si>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</si>
  <si>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</si>
  <si>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</si>
  <si>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</si>
  <si>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</si>
  <si>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</si>
  <si>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</si>
  <si>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</si>
  <si>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</si>
  <si>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</si>
  <si>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</si>
  <si>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</si>
  <si>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</si>
  <si>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</si>
  <si>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</si>
  <si>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</si>
  <si>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</si>
  <si>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</si>
  <si>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</si>
  <si>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</si>
  <si>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</si>
  <si>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</si>
  <si>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</si>
  <si>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</si>
  <si>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</si>
  <si>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</si>
  <si>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</si>
  <si>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</si>
  <si>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</si>
  <si>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</si>
  <si>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</si>
  <si>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</si>
  <si>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</si>
  <si>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</si>
  <si>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</si>
  <si>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</si>
  <si>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</si>
  <si>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</si>
  <si>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</si>
  <si>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</si>
  <si>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</si>
  <si>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</si>
  <si>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</si>
  <si>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</si>
  <si>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</si>
  <si>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</si>
  <si>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</si>
  <si>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</si>
  <si>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</si>
  <si>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</si>
  <si>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</si>
  <si>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</si>
  <si>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</si>
  <si>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</si>
  <si>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</si>
  <si>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</si>
  <si>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</si>
  <si>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</si>
  <si>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</si>
  <si>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</si>
  <si>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</si>
  <si>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</si>
  <si>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</si>
  <si>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</si>
  <si>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</si>
  <si>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</si>
  <si>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</si>
  <si>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</si>
  <si>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</si>
  <si>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</si>
  <si>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</si>
  <si>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</si>
  <si>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</si>
  <si>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</si>
  <si>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</si>
  <si>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</si>
  <si>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</si>
  <si>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</si>
  <si>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</si>
  <si>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</si>
  <si>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</si>
  <si>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</si>
  <si>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</si>
  <si>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</si>
  <si>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</si>
  <si>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</si>
  <si>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</si>
  <si>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</si>
  <si>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</si>
  <si>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</si>
  <si>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</si>
  <si>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</si>
  <si>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</si>
  <si>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</si>
  <si>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</si>
  <si>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</si>
  <si>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</si>
  <si>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</si>
  <si>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</si>
  <si>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</si>
  <si>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</si>
  <si>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</si>
  <si>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</si>
  <si>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</si>
  <si>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</si>
  <si>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</si>
  <si>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</si>
  <si>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</si>
  <si>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</si>
  <si>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</si>
  <si>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</si>
  <si>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</si>
  <si>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</si>
  <si>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</si>
  <si>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</si>
  <si>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</si>
  <si>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</si>
  <si>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</si>
  <si>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</si>
  <si>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</si>
  <si>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</si>
  <si>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</si>
  <si>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</si>
  <si>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</si>
  <si>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</si>
  <si>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</si>
  <si>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</si>
  <si>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</si>
  <si>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</si>
  <si>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</si>
  <si>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</si>
  <si>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</si>
  <si>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</si>
  <si>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</si>
  <si>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</si>
  <si>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</si>
  <si>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</si>
  <si>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</si>
  <si>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</si>
  <si>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</si>
  <si>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</si>
  <si>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</si>
  <si>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</si>
  <si>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</si>
  <si>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</si>
  <si>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</si>
  <si>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</si>
  <si>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</si>
  <si>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</si>
  <si>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</si>
  <si>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</si>
  <si>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</si>
  <si>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</si>
  <si>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</si>
  <si>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</si>
  <si>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</si>
  <si>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</si>
  <si>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</si>
  <si>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</si>
  <si>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</si>
  <si>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</si>
  <si>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</si>
  <si>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</si>
  <si>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</si>
  <si>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</si>
  <si>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</si>
  <si>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</si>
  <si>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</si>
  <si>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</si>
  <si>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</si>
  <si>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</si>
  <si>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</si>
  <si>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</si>
  <si>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</si>
  <si>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</si>
  <si>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</si>
  <si>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</si>
  <si>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</si>
  <si>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</si>
  <si>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</si>
  <si>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</si>
  <si>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</si>
  <si>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</si>
  <si>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</si>
  <si>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</si>
  <si>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</si>
  <si>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</si>
  <si>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</si>
  <si>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</si>
  <si>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</si>
  <si>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</si>
  <si>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</si>
  <si>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</si>
  <si>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</si>
  <si>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</si>
  <si>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</si>
  <si>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</si>
  <si>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</si>
  <si>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</si>
  <si>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</si>
  <si>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</si>
  <si>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</si>
  <si>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</si>
  <si>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</si>
  <si>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</si>
  <si>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</si>
  <si>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</si>
  <si>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</si>
  <si>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</si>
  <si>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</si>
  <si>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</si>
  <si>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</si>
  <si>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</si>
  <si>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</si>
  <si>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</si>
  <si>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</si>
  <si>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</si>
  <si>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</si>
  <si>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</si>
  <si>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</si>
  <si>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</si>
  <si>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</si>
  <si>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</si>
  <si>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</si>
  <si>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</si>
  <si>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</si>
  <si>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</si>
  <si>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</si>
  <si>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</si>
  <si>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</si>
  <si>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</si>
  <si>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</si>
  <si>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</si>
  <si>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</si>
  <si>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</si>
  <si>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</si>
  <si>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</si>
  <si>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</si>
  <si>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</si>
  <si>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</si>
  <si>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</si>
  <si>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</si>
  <si>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</si>
  <si>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</si>
  <si>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</si>
  <si>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</si>
  <si>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</si>
  <si>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</si>
  <si>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</si>
  <si>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</si>
  <si>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</si>
  <si>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</si>
  <si>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</si>
  <si>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</si>
  <si>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</si>
  <si>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</si>
  <si>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</si>
  <si>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</si>
  <si>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</si>
  <si>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</si>
  <si>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</si>
  <si>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</si>
  <si>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</si>
  <si>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</si>
  <si>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</si>
  <si>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</si>
  <si>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</si>
  <si>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</si>
  <si>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</si>
  <si>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</si>
  <si>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</si>
  <si>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</si>
  <si>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</si>
  <si>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</si>
  <si>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</si>
  <si>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</si>
  <si>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</si>
  <si>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</si>
  <si>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</si>
  <si>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</si>
  <si>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</si>
  <si>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</si>
  <si>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</si>
  <si>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</si>
  <si>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</si>
  <si>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</si>
  <si>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</si>
  <si>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</si>
  <si>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</si>
  <si>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</si>
  <si>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</si>
  <si>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</si>
  <si>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</si>
  <si>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</si>
  <si>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</si>
  <si>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</si>
  <si>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</si>
  <si>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</si>
  <si>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</si>
  <si>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</si>
  <si>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</si>
  <si>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</si>
  <si>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</si>
  <si>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</si>
  <si>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</si>
  <si>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</si>
  <si>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</si>
  <si>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</si>
  <si>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</si>
  <si>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</si>
  <si>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</si>
  <si>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</si>
  <si>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</si>
  <si>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</si>
  <si>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</si>
  <si>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</si>
  <si>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</si>
  <si>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</si>
  <si>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</si>
  <si>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</si>
  <si>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</si>
  <si>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</si>
  <si>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</si>
  <si>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</si>
  <si>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</si>
  <si>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</si>
  <si>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</si>
  <si>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</si>
  <si>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</si>
  <si>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</si>
  <si>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</si>
  <si>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</si>
  <si>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</si>
  <si>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</si>
  <si>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</si>
  <si>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</si>
  <si>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</si>
  <si>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</si>
  <si>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</si>
  <si>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</si>
  <si>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</si>
  <si>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</si>
  <si>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</si>
  <si>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</si>
  <si>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</si>
  <si>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</si>
  <si>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</si>
  <si>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</si>
  <si>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</si>
  <si>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</si>
  <si>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</si>
  <si>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</si>
  <si>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</si>
  <si>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</si>
  <si>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</si>
  <si>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</si>
  <si>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</si>
  <si>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</si>
  <si>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</si>
  <si>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</si>
  <si>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</si>
  <si>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</si>
  <si>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</si>
  <si>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</si>
  <si>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</si>
  <si>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</si>
  <si>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</si>
  <si>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</si>
  <si>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</si>
  <si>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</si>
  <si>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</si>
  <si>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</si>
  <si>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</si>
  <si>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</si>
  <si>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</si>
  <si>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</si>
  <si>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</si>
  <si>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</si>
  <si>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</si>
  <si>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</si>
  <si>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</si>
  <si>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</si>
  <si>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</si>
  <si>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</si>
  <si>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</si>
  <si>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</si>
  <si>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</si>
  <si>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</si>
  <si>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</si>
  <si>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</si>
  <si>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</si>
  <si>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</si>
  <si>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</si>
  <si>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</si>
  <si>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</si>
  <si>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</si>
  <si>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</si>
  <si>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</si>
  <si>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</si>
  <si>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</si>
  <si>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</si>
  <si>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</si>
  <si>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</si>
  <si>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</si>
  <si>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</si>
  <si>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</si>
  <si>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</si>
  <si>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</si>
  <si>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</si>
  <si>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</si>
  <si>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</si>
  <si>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</si>
  <si>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</si>
  <si>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</si>
  <si>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</si>
  <si>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</si>
  <si>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</si>
  <si>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</si>
  <si>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</si>
  <si>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</si>
  <si>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</si>
  <si>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</si>
  <si>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</si>
  <si>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</si>
  <si>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</si>
  <si>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</si>
  <si>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</si>
  <si>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</si>
  <si>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</si>
  <si>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</si>
  <si>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</si>
  <si>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</si>
  <si>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</si>
  <si>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</si>
  <si>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</si>
  <si>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</si>
  <si>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</si>
  <si>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</si>
  <si>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</si>
  <si>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</si>
  <si>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</si>
  <si>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</si>
  <si>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</si>
  <si>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</si>
  <si>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</si>
  <si>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</si>
  <si>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</si>
  <si>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</si>
  <si>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</si>
  <si>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</si>
  <si>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</si>
  <si>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</si>
  <si>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</si>
  <si>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</si>
  <si>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</si>
  <si>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</si>
  <si>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</si>
  <si>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</si>
  <si>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</si>
  <si>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</si>
  <si>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</si>
  <si>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</si>
  <si>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</si>
  <si>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</si>
  <si>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</si>
  <si>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</si>
  <si>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</si>
  <si>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</si>
  <si>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</si>
  <si>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</si>
  <si>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</si>
  <si>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</si>
  <si>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</si>
  <si>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</si>
  <si>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</si>
  <si>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</si>
  <si>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</si>
  <si>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</si>
  <si>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</si>
  <si>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</si>
  <si>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</si>
  <si>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</si>
  <si>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</si>
  <si>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</si>
  <si>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</si>
  <si>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</si>
  <si>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</si>
  <si>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</si>
  <si>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</si>
  <si>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</si>
  <si>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</si>
  <si>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</si>
  <si>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</si>
  <si>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</si>
  <si>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</si>
  <si>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</si>
  <si>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</si>
  <si>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</si>
  <si>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</si>
  <si>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</si>
  <si>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</si>
  <si>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</si>
  <si>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</si>
  <si>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</si>
  <si>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</si>
  <si>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</si>
  <si>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</si>
  <si>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</si>
  <si>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</si>
  <si>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</si>
  <si>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</si>
  <si>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</si>
  <si>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</si>
  <si>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</si>
  <si>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</si>
  <si>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</si>
  <si>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</si>
  <si>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</si>
  <si>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</si>
  <si>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</si>
  <si>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</si>
  <si>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</si>
  <si>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</si>
  <si>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</si>
  <si>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</si>
  <si>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</si>
  <si>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</si>
  <si>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</si>
  <si>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</si>
  <si>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</si>
  <si>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</si>
  <si>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</si>
  <si>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</si>
  <si>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</si>
  <si>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</si>
  <si>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</si>
  <si>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</si>
  <si>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</si>
  <si>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</si>
  <si>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</si>
  <si>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</si>
  <si>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</si>
  <si>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</si>
  <si>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</si>
  <si>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</si>
  <si>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</si>
  <si>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</si>
  <si>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</si>
  <si>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</si>
  <si>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</si>
  <si>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</si>
  <si>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</si>
  <si>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</si>
  <si>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</si>
  <si>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</si>
  <si>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</si>
  <si>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</si>
  <si>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</si>
  <si>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</si>
  <si>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</si>
  <si>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</si>
  <si>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</si>
  <si>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</si>
  <si>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</si>
  <si>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</si>
  <si>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</si>
  <si>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</si>
  <si>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</si>
  <si>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</si>
  <si>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</si>
  <si>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</si>
  <si>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</si>
  <si>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</si>
  <si>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</si>
  <si>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</si>
  <si>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</si>
  <si>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</si>
  <si>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</si>
  <si>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</si>
  <si>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</si>
  <si>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</si>
  <si>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</si>
  <si>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</si>
  <si>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</si>
  <si>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</si>
  <si>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</si>
  <si>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</si>
  <si>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</si>
  <si>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</si>
  <si>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</si>
  <si>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</si>
  <si>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</si>
  <si>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</si>
  <si>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</si>
  <si>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</si>
  <si>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</si>
  <si>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</si>
  <si>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</si>
  <si>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</si>
  <si>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</si>
  <si>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</si>
  <si>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</si>
  <si>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</si>
  <si>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</si>
  <si>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</si>
  <si>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</si>
  <si>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</si>
  <si>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</si>
  <si>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</si>
  <si>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</si>
  <si>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</si>
  <si>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</si>
  <si>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</si>
  <si>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</si>
  <si>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</si>
  <si>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</si>
  <si>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</si>
  <si>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</si>
  <si>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</si>
  <si>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</si>
  <si>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</si>
  <si>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</si>
  <si>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</si>
  <si>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</si>
  <si>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</si>
  <si>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</si>
  <si>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</si>
  <si>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</si>
  <si>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</si>
  <si>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</si>
  <si>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</si>
  <si>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</si>
  <si>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</si>
  <si>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</si>
  <si>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</si>
  <si>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</si>
  <si>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</si>
  <si>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</si>
  <si>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</si>
  <si>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</si>
  <si>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</si>
  <si>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</si>
  <si>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</si>
  <si>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</si>
  <si>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</si>
  <si>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</si>
  <si>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</si>
  <si>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</si>
  <si>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</si>
  <si>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</si>
  <si>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</si>
  <si>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</si>
  <si>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</si>
  <si>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</si>
  <si>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</si>
  <si>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</si>
  <si>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</si>
  <si>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</si>
  <si>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</si>
  <si>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</si>
  <si>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</si>
  <si>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</si>
  <si>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</si>
  <si>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</si>
  <si>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</si>
  <si>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</si>
  <si>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</si>
  <si>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</si>
  <si>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</si>
  <si>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</si>
  <si>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</si>
  <si>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</si>
  <si>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</si>
  <si>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</si>
  <si>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</si>
  <si>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</si>
  <si>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</si>
  <si>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</si>
  <si>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</si>
  <si>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</si>
  <si>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</si>
  <si>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</si>
  <si>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</si>
  <si>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</si>
  <si>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</si>
  <si>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</si>
  <si>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</si>
  <si>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</si>
  <si>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</si>
  <si>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</si>
  <si>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</si>
  <si>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</si>
  <si>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</si>
  <si>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</si>
  <si>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</si>
  <si>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</si>
  <si>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</si>
  <si>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</si>
  <si>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</si>
  <si>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</si>
  <si>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</si>
  <si>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</si>
  <si>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</si>
  <si>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</si>
  <si>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</si>
  <si>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</si>
  <si>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</si>
  <si>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</si>
  <si>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</si>
  <si>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</si>
  <si>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</si>
  <si>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</si>
  <si>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</si>
  <si>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</si>
  <si>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</si>
  <si>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</si>
  <si>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</si>
  <si>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</si>
  <si>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</si>
  <si>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</si>
  <si>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</si>
  <si>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</si>
  <si>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</si>
  <si>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</si>
  <si>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</si>
  <si>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</si>
  <si>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</si>
  <si>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</si>
  <si>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</si>
  <si>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</si>
  <si>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</si>
  <si>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</si>
  <si>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</si>
  <si>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</si>
  <si>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</si>
  <si>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</si>
  <si>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</si>
  <si>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</si>
  <si>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</si>
  <si>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</si>
  <si>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</si>
  <si>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</si>
  <si>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</si>
  <si>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</si>
  <si>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</si>
  <si>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</si>
  <si>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</si>
  <si>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</si>
  <si>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</si>
  <si>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</si>
  <si>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</si>
  <si>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</si>
  <si>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</si>
  <si>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</si>
  <si>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</si>
  <si>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</si>
  <si>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</si>
  <si>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</si>
  <si>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</si>
  <si>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</si>
  <si>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</si>
  <si>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</si>
  <si>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</si>
  <si>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</si>
  <si>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</si>
  <si>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</si>
  <si>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</si>
  <si>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</si>
  <si>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</si>
  <si>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</si>
  <si>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</si>
  <si>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</si>
  <si>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</si>
  <si>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</si>
  <si>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</si>
  <si>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</si>
  <si>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</si>
  <si>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</si>
  <si>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</si>
  <si>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</si>
  <si>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</si>
  <si>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</si>
  <si>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</si>
  <si>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</si>
  <si>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</si>
  <si>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</si>
  <si>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</si>
  <si>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</si>
  <si>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</si>
  <si>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</si>
  <si>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</si>
  <si>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</si>
  <si>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</si>
  <si>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</si>
  <si>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</si>
  <si>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</si>
  <si>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</si>
  <si>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</si>
  <si>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</si>
  <si>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</si>
  <si>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</si>
  <si>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</si>
  <si>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</si>
  <si>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</si>
  <si>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</si>
  <si>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</si>
  <si>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</si>
  <si>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</si>
  <si>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</si>
  <si>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</si>
  <si>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</si>
  <si>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</si>
  <si>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</si>
  <si>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</si>
  <si>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</si>
  <si>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</si>
  <si>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</si>
  <si>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</si>
  <si>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</si>
  <si>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</si>
  <si>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</si>
  <si>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</si>
  <si>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</si>
  <si>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</si>
  <si>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</si>
  <si>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</si>
  <si>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</si>
  <si>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</si>
  <si>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</si>
  <si>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</si>
  <si>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</si>
  <si>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</si>
  <si>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</si>
  <si>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</si>
  <si>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</si>
  <si>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</si>
  <si>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</si>
  <si>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</si>
  <si>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</si>
  <si>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</si>
  <si>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</si>
  <si>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</si>
  <si>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</si>
  <si>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</si>
  <si>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</si>
  <si>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</si>
  <si>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</si>
  <si>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</si>
  <si>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</si>
  <si>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</si>
  <si>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</si>
  <si>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</si>
  <si>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</si>
  <si>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</si>
  <si>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</si>
  <si>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</si>
  <si>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</si>
  <si>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</si>
  <si>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</si>
  <si>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</si>
  <si>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</si>
  <si>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</si>
  <si>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</si>
  <si>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</si>
  <si>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</si>
  <si>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</si>
  <si>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</si>
  <si>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</si>
  <si>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</si>
  <si>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</si>
  <si>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</si>
  <si>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</si>
  <si>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</si>
  <si>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</si>
  <si>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</si>
  <si>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</si>
  <si>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</si>
  <si>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</si>
  <si>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</si>
  <si>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</si>
  <si>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</si>
  <si>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</si>
  <si>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</si>
  <si>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</si>
  <si>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</si>
  <si>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</si>
  <si>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</si>
  <si>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</si>
  <si>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</si>
  <si>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</si>
  <si>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</si>
  <si>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</si>
  <si>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</si>
  <si>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</si>
  <si>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</si>
  <si>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</si>
  <si>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</si>
  <si>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</si>
  <si>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</si>
  <si>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</si>
  <si>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</si>
  <si>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</si>
  <si>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</si>
  <si>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</si>
  <si>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</si>
  <si>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</si>
  <si>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</si>
  <si>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</si>
  <si>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</si>
  <si>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</si>
  <si>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</si>
  <si>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</si>
  <si>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</si>
  <si>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</si>
  <si>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</si>
  <si>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</si>
  <si>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</si>
  <si>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</si>
  <si>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</si>
  <si>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</si>
  <si>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</si>
  <si>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</si>
  <si>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</si>
  <si>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</si>
  <si>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</si>
  <si>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</si>
  <si>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</si>
  <si>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</si>
  <si>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</si>
  <si>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</si>
  <si>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</si>
  <si>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</si>
  <si>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</si>
  <si>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</si>
  <si>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</si>
  <si>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</si>
  <si>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</si>
  <si>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</si>
  <si>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</si>
  <si>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</si>
  <si>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</si>
  <si>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</si>
  <si>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</si>
  <si>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</si>
  <si>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</si>
  <si>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</si>
  <si>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</si>
  <si>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</si>
  <si>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</si>
  <si>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</si>
  <si>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</si>
  <si>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</si>
  <si>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</si>
  <si>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</si>
  <si>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</si>
  <si>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</si>
  <si>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</si>
  <si>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</si>
  <si>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</si>
  <si>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</si>
  <si>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</si>
  <si>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</si>
  <si>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</si>
  <si>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</si>
  <si>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</si>
  <si>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</si>
  <si>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</si>
  <si>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</si>
  <si>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</si>
  <si>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</si>
  <si>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</si>
  <si>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</si>
  <si>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</si>
  <si>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</si>
  <si>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</si>
  <si>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</si>
  <si>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</si>
  <si>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</si>
  <si>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</si>
  <si>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</si>
  <si>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</si>
  <si>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</si>
  <si>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</si>
  <si>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</si>
  <si>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</si>
  <si>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</si>
  <si>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</si>
  <si>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</si>
  <si>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</si>
  <si>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</si>
  <si>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</si>
  <si>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</si>
  <si>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</si>
  <si>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</si>
  <si>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</si>
  <si>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</si>
  <si>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</si>
  <si>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</si>
  <si>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</si>
  <si>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</si>
  <si>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</si>
  <si>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</si>
  <si>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</si>
  <si>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</si>
  <si>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</si>
  <si>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</si>
  <si>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</si>
  <si>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</si>
  <si>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</si>
  <si>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</si>
  <si>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</si>
  <si>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</si>
  <si>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</si>
  <si>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</si>
  <si>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</si>
  <si>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</si>
  <si>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</si>
  <si>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</si>
  <si>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</si>
  <si>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</si>
  <si>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</si>
  <si>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</si>
  <si>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</si>
  <si>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</si>
  <si>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</si>
  <si>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</si>
  <si>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</si>
  <si>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</si>
  <si>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</si>
  <si>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</si>
  <si>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</si>
  <si>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</si>
  <si>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</si>
  <si>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</si>
  <si>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</si>
  <si>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</si>
  <si>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</si>
  <si>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</si>
  <si>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</si>
  <si>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</si>
  <si>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</si>
  <si>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</si>
  <si>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</si>
  <si>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</si>
  <si>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</si>
  <si>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</si>
  <si>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</si>
  <si>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</si>
  <si>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</si>
  <si>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</si>
  <si>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</si>
  <si>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</si>
  <si>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</si>
  <si>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</si>
  <si>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</si>
  <si>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</si>
  <si>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</si>
  <si>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</si>
  <si>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</si>
  <si>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</si>
  <si>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</si>
  <si>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</si>
  <si>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</si>
  <si>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</si>
  <si>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</si>
  <si>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</si>
  <si>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</si>
  <si>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</si>
  <si>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</si>
  <si>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</si>
  <si>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</si>
  <si>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</si>
  <si>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</si>
  <si>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</si>
  <si>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</si>
  <si>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</si>
  <si>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</si>
  <si>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</si>
  <si>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</si>
  <si>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</si>
  <si>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</si>
  <si>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</si>
  <si>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</si>
  <si>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</si>
  <si>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</si>
  <si>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</si>
  <si>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</si>
  <si>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</si>
  <si>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</si>
  <si>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</si>
  <si>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</si>
  <si>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</si>
  <si>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</si>
  <si>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</si>
  <si>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</si>
  <si>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</si>
  <si>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</si>
  <si>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</si>
  <si>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</si>
  <si>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</si>
  <si>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</si>
  <si>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</si>
  <si>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</si>
  <si>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</si>
  <si>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</si>
  <si>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</si>
  <si>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</si>
  <si>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</si>
  <si>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</si>
  <si>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</si>
  <si>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</si>
  <si>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</si>
  <si>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</si>
  <si>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</si>
  <si>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</si>
  <si>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</si>
  <si>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</si>
  <si>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</si>
  <si>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</si>
  <si>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</si>
  <si>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</si>
  <si>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</si>
  <si>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</si>
  <si>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</si>
  <si>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</si>
  <si>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</si>
  <si>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</si>
  <si>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</si>
  <si>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</si>
  <si>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</si>
  <si>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</si>
  <si>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</si>
  <si>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</si>
  <si>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</si>
  <si>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</si>
  <si>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</si>
  <si>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</si>
  <si>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</si>
  <si>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</si>
  <si>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</si>
  <si>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</si>
  <si>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</si>
  <si>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</si>
  <si>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</si>
  <si>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</si>
  <si>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</si>
  <si>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</si>
  <si>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</si>
  <si>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</si>
  <si>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</si>
  <si>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</si>
  <si>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</si>
  <si>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</si>
  <si>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</si>
  <si>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</si>
  <si>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</si>
  <si>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</si>
  <si>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</si>
  <si>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</si>
  <si>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</si>
  <si>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</si>
  <si>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</si>
  <si>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</si>
  <si>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</si>
  <si>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</si>
  <si>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</si>
  <si>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</si>
  <si>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</si>
  <si>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</si>
  <si>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</si>
  <si>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</si>
  <si>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</si>
  <si>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</si>
  <si>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</si>
  <si>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</si>
  <si>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</si>
  <si>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</si>
  <si>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</si>
  <si>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</si>
  <si>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</si>
  <si>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</si>
  <si>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</si>
  <si>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</si>
  <si>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</si>
  <si>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</si>
  <si>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</si>
  <si>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</si>
  <si>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</si>
  <si>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</si>
  <si>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</si>
  <si>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</si>
  <si>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</si>
  <si>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</si>
  <si>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</si>
  <si>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</si>
  <si>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</si>
  <si>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</si>
  <si>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</si>
  <si>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</si>
  <si>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</si>
  <si>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</si>
  <si>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</si>
  <si>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</si>
  <si>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</si>
  <si>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</si>
  <si>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</si>
  <si>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</si>
  <si>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</si>
  <si>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</si>
  <si>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</si>
  <si>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</si>
  <si>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</si>
  <si>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</si>
  <si>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</si>
  <si>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</si>
  <si>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</si>
  <si>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</si>
  <si>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</si>
  <si>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</si>
  <si>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</si>
  <si>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</si>
  <si>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</si>
  <si>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</si>
  <si>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</si>
  <si>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</si>
  <si>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</si>
  <si>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</si>
  <si>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</si>
  <si>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</si>
  <si>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</si>
  <si>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</si>
  <si>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</si>
  <si>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</si>
  <si>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</si>
  <si>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</si>
  <si>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</si>
  <si>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</si>
  <si>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</si>
  <si>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</si>
  <si>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</si>
  <si>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</si>
  <si>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</si>
  <si>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</si>
  <si>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</si>
  <si>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</si>
  <si>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</si>
  <si>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</si>
  <si>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</si>
  <si>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</si>
  <si>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</si>
  <si>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</si>
  <si>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</si>
  <si>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</si>
  <si>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</si>
  <si>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</si>
  <si>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</si>
  <si>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</si>
  <si>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</si>
  <si>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</si>
  <si>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</si>
  <si>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</si>
  <si>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</si>
  <si>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</si>
  <si>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</si>
  <si>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</si>
  <si>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</si>
  <si>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</si>
  <si>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</si>
  <si>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</si>
  <si>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</si>
  <si>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</si>
  <si>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</si>
  <si>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</si>
  <si>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</si>
  <si>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</si>
  <si>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</si>
  <si>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</si>
  <si>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</si>
  <si>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</si>
  <si>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</si>
  <si>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</si>
  <si>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</si>
  <si>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</si>
  <si>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</si>
  <si>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</si>
  <si>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</si>
  <si>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</si>
  <si>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</si>
  <si>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</si>
  <si>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</si>
  <si>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</si>
  <si>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</si>
  <si>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</si>
  <si>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</si>
  <si>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</si>
  <si>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</si>
  <si>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</si>
  <si>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</si>
  <si>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</si>
  <si>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</si>
  <si>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</si>
  <si>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</si>
  <si>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</si>
  <si>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</si>
  <si>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</si>
  <si>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</si>
  <si>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</si>
  <si>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</si>
  <si>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</si>
  <si>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</si>
  <si>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</si>
  <si>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</si>
  <si>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</si>
  <si>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</si>
  <si>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</si>
  <si>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</si>
  <si>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</si>
  <si>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</si>
  <si>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</si>
  <si>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</si>
  <si>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</si>
  <si>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</si>
  <si>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</si>
  <si>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</si>
  <si>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</si>
  <si>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</si>
  <si>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</si>
  <si>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</si>
  <si>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</si>
  <si>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</si>
  <si>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</si>
  <si>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</si>
  <si>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</si>
  <si>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</si>
  <si>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</si>
  <si>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</si>
  <si>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</si>
  <si>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</si>
  <si>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</si>
  <si>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</si>
  <si>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</si>
  <si>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</si>
  <si>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</si>
  <si>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</si>
  <si>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</si>
  <si>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</si>
  <si>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</si>
  <si>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</si>
  <si>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</si>
  <si>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</si>
  <si>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</si>
  <si>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</si>
  <si>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</si>
  <si>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</si>
  <si>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</si>
  <si>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</si>
  <si>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</si>
  <si>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</si>
  <si>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</si>
  <si>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</si>
  <si>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</si>
  <si>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</si>
  <si>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</si>
  <si>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</si>
  <si>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</si>
  <si>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</si>
  <si>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</si>
  <si>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</si>
  <si>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</si>
  <si>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</si>
  <si>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</si>
  <si>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</si>
  <si>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</si>
  <si>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</si>
  <si>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</si>
  <si>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</si>
  <si>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</si>
  <si>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</si>
  <si>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</si>
  <si>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</si>
  <si>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</si>
  <si>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</si>
  <si>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</si>
  <si>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</si>
  <si>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</si>
  <si>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</si>
  <si>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</si>
  <si>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</si>
  <si>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</si>
  <si>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</si>
  <si>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</si>
  <si>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</si>
  <si>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</si>
  <si>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</si>
  <si>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</si>
  <si>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</si>
  <si>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</si>
  <si>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</si>
  <si>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</si>
  <si>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</si>
  <si>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</si>
  <si>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</si>
  <si>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</si>
  <si>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</si>
  <si>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</si>
  <si>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</si>
  <si>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</si>
  <si>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</si>
  <si>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</si>
  <si>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</si>
  <si>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</si>
  <si>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</si>
  <si>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</si>
  <si>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</si>
  <si>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</si>
  <si>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</si>
  <si>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</si>
  <si>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</si>
  <si>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</si>
  <si>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</si>
  <si>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</si>
  <si>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</si>
  <si>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</si>
  <si>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</si>
  <si>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</si>
  <si>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</si>
  <si>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</si>
  <si>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</si>
  <si>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</si>
  <si>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</si>
  <si>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</si>
  <si>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</si>
  <si>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</si>
  <si>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</si>
  <si>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</si>
  <si>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</si>
  <si>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</si>
  <si>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</si>
  <si>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</si>
  <si>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</si>
  <si>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</si>
  <si>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</si>
  <si>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</si>
  <si>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</si>
  <si>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</si>
  <si>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</si>
  <si>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</si>
  <si>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</si>
  <si>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</si>
  <si>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</si>
  <si>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</si>
  <si>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</si>
  <si>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</si>
  <si>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</si>
  <si>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</si>
  <si>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</si>
  <si>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</si>
  <si>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</si>
  <si>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</si>
  <si>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</si>
  <si>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</si>
  <si>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</si>
  <si>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</si>
  <si>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</si>
  <si>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</si>
  <si>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</si>
  <si>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</si>
  <si>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</si>
  <si>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</si>
  <si>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</si>
  <si>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</si>
  <si>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</si>
  <si>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</si>
  <si>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</si>
  <si>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</si>
  <si>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</si>
  <si>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</si>
  <si>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</si>
  <si>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</si>
  <si>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</si>
  <si>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</si>
  <si>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</si>
  <si>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</si>
  <si>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</si>
  <si>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</si>
  <si>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</si>
  <si>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</si>
  <si>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</si>
  <si>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</si>
  <si>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</si>
  <si>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</si>
  <si>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</si>
  <si>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</si>
  <si>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</si>
  <si>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</si>
  <si>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</si>
  <si>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</si>
  <si>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</si>
  <si>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</si>
  <si>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</si>
  <si>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</si>
  <si>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</si>
  <si>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</si>
  <si>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</si>
  <si>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</si>
  <si>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</si>
  <si>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</si>
  <si>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</si>
  <si>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</si>
  <si>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</si>
  <si>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</si>
  <si>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</si>
  <si>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</si>
  <si>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</si>
  <si>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</si>
  <si>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</si>
  <si>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</si>
  <si>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</si>
  <si>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</si>
  <si>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</si>
  <si>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</si>
  <si>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</si>
  <si>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</si>
  <si>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</si>
  <si>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</si>
  <si>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</si>
  <si>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</si>
  <si>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</si>
  <si>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</si>
  <si>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</si>
  <si>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</si>
  <si>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</si>
  <si>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</si>
  <si>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</si>
  <si>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</si>
  <si>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</si>
  <si>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</si>
  <si>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</si>
  <si>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</si>
  <si>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</si>
  <si>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</si>
  <si>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</si>
  <si>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</si>
  <si>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</si>
  <si>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</si>
  <si>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</si>
  <si>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</si>
  <si>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</si>
  <si>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</si>
  <si>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</si>
  <si>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</si>
  <si>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</si>
  <si>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</si>
  <si>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</si>
  <si>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</si>
  <si>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</si>
  <si>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</si>
  <si>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</si>
  <si>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</si>
  <si>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</si>
  <si>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</si>
  <si>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</si>
  <si>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</si>
  <si>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</si>
  <si>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</si>
  <si>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</si>
  <si>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</si>
  <si>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</si>
  <si>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</si>
  <si>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</si>
  <si>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</si>
  <si>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</si>
  <si>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</si>
  <si>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</si>
  <si>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</si>
  <si>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</si>
  <si>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</si>
  <si>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</si>
  <si>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</si>
  <si>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</si>
  <si>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</si>
  <si>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</si>
  <si>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</si>
  <si>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</si>
  <si>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</si>
  <si>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</si>
  <si>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</si>
  <si>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</si>
  <si>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</si>
  <si>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</si>
  <si>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</si>
  <si>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</si>
  <si>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</si>
  <si>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</si>
  <si>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</si>
  <si>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</si>
  <si>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</si>
  <si>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</si>
  <si>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</si>
  <si>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</si>
  <si>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</si>
  <si>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</si>
  <si>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</si>
  <si>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</si>
  <si>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</si>
  <si>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</si>
  <si>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</si>
  <si>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</si>
  <si>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</si>
  <si>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</si>
  <si>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</si>
  <si>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</si>
  <si>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</si>
  <si>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</si>
  <si>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</si>
  <si>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</si>
  <si>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</si>
  <si>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</si>
  <si>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</si>
  <si>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</si>
  <si>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</si>
  <si>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</si>
  <si>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</si>
  <si>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</si>
  <si>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</si>
  <si>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</si>
  <si>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</si>
  <si>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</si>
  <si>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</si>
  <si>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</si>
  <si>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</si>
  <si>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</si>
  <si>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</si>
  <si>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</si>
  <si>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</si>
  <si>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</si>
  <si>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</si>
  <si>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</si>
  <si>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</si>
  <si>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</si>
  <si>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</si>
  <si>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</si>
  <si>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</si>
  <si>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</si>
  <si>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</si>
  <si>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</si>
  <si>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</si>
  <si>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</si>
  <si>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</si>
  <si>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</si>
  <si>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</si>
  <si>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</si>
  <si>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</si>
  <si>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</si>
  <si>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</si>
  <si>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</si>
  <si>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</si>
  <si>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</si>
  <si>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</si>
  <si>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</si>
  <si>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</si>
  <si>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</si>
  <si>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</si>
  <si>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</si>
  <si>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</si>
  <si>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</si>
  <si>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</si>
  <si>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</si>
  <si>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</si>
  <si>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</si>
  <si>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</si>
  <si>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</si>
  <si>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</si>
  <si>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</si>
  <si>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</si>
  <si>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</si>
  <si>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</si>
  <si>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</si>
  <si>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</si>
  <si>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</si>
  <si>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</si>
  <si>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</si>
  <si>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</si>
  <si>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</si>
  <si>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</si>
  <si>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</si>
  <si>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</si>
  <si>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</si>
  <si>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</si>
  <si>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</si>
  <si>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</si>
  <si>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</si>
  <si>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</si>
  <si>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</si>
  <si>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</si>
  <si>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</si>
  <si>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</si>
  <si>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</si>
  <si>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</si>
  <si>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</si>
  <si>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</si>
  <si>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</si>
  <si>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</si>
  <si>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</si>
  <si>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</si>
  <si>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</si>
  <si>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</si>
  <si>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</si>
  <si>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</si>
  <si>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</si>
  <si>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</si>
  <si>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</si>
  <si>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</si>
  <si>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</si>
  <si>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</si>
  <si>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</si>
  <si>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</si>
  <si>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</si>
  <si>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</si>
  <si>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</si>
  <si>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</si>
  <si>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</si>
  <si>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</si>
  <si>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</si>
  <si>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</si>
  <si>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</si>
  <si>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</si>
  <si>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</si>
  <si>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</si>
  <si>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</si>
  <si>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</si>
  <si>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</si>
  <si>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</si>
  <si>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</si>
  <si>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</si>
  <si>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</si>
  <si>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</si>
  <si>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</si>
  <si>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</si>
  <si>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</si>
  <si>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</si>
  <si>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</si>
  <si>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</si>
  <si>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</si>
  <si>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</si>
  <si>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</si>
  <si>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</si>
  <si>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</si>
  <si>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</si>
  <si>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</si>
  <si>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</si>
  <si>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</si>
  <si>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</si>
  <si>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</si>
  <si>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</si>
  <si>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</si>
  <si>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</si>
  <si>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</si>
  <si>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</si>
  <si>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</si>
  <si>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</si>
  <si>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</si>
  <si>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</si>
  <si>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</si>
  <si>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</si>
  <si>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</si>
  <si>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</si>
  <si>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</si>
  <si>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</si>
  <si>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</si>
  <si>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</si>
  <si>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</si>
  <si>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</si>
  <si>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</si>
  <si>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</si>
  <si>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</si>
  <si>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</si>
  <si>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</si>
  <si>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</si>
  <si>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</si>
  <si>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</si>
  <si>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</si>
  <si>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</si>
  <si>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</si>
  <si>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</si>
  <si>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</si>
  <si>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</si>
  <si>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</si>
  <si>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</si>
  <si>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</si>
  <si>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</si>
  <si>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</si>
  <si>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</si>
  <si>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</si>
  <si>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</si>
  <si>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</si>
  <si>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</si>
  <si>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</si>
  <si>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</si>
  <si>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</si>
  <si>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</si>
  <si>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</si>
  <si>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</si>
  <si>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</si>
  <si>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</si>
  <si>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</si>
  <si>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</si>
  <si>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</si>
  <si>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</si>
  <si>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</si>
  <si>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</si>
  <si>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</si>
  <si>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</si>
  <si>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</si>
  <si>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</si>
  <si>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</si>
  <si>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</si>
  <si>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</si>
  <si>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</si>
  <si>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</si>
  <si>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</si>
  <si>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</si>
  <si>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</si>
  <si>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</si>
  <si>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</si>
  <si>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</si>
  <si>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</si>
  <si>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</si>
  <si>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</si>
  <si>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</si>
  <si>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</si>
  <si>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</si>
  <si>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</si>
  <si>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</si>
  <si>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</si>
  <si>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</si>
  <si>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</si>
  <si>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</si>
  <si>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</si>
  <si>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</si>
  <si>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</si>
  <si>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</si>
  <si>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</si>
  <si>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</si>
  <si>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</si>
  <si>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</si>
  <si>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</si>
  <si>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</si>
  <si>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</si>
  <si>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</si>
  <si>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</si>
  <si>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</si>
  <si>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</si>
  <si>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</si>
  <si>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</si>
  <si>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</si>
  <si>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</si>
  <si>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</si>
  <si>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</si>
  <si>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</si>
  <si>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</si>
  <si>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</si>
  <si>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</si>
  <si>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</si>
  <si>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</si>
  <si>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</si>
  <si>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</si>
  <si>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</si>
  <si>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</si>
  <si>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</si>
  <si>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</si>
  <si>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</si>
  <si>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</si>
  <si>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</si>
  <si>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</si>
  <si>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</si>
  <si>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</si>
  <si>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</si>
  <si>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</si>
  <si>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</si>
  <si>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</si>
  <si>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</si>
  <si>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</si>
  <si>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</si>
  <si>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</si>
  <si>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</si>
  <si>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</si>
  <si>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</si>
  <si>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</si>
  <si>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</si>
  <si>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</si>
  <si>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</si>
  <si>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</si>
  <si>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</si>
  <si>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</si>
  <si>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</si>
  <si>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</si>
  <si>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</si>
  <si>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</si>
  <si>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</si>
  <si>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</si>
  <si>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</si>
  <si>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</si>
  <si>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</si>
  <si>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</si>
  <si>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</si>
  <si>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</si>
  <si>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</si>
  <si>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</si>
  <si>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</si>
  <si>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</si>
  <si>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</si>
  <si>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</si>
  <si>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</si>
  <si>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</si>
  <si>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</si>
  <si>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</si>
  <si>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</si>
  <si>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</si>
  <si>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</si>
  <si>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</si>
  <si>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</si>
  <si>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</si>
  <si>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</si>
  <si>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</si>
  <si>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</si>
  <si>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</si>
  <si>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</si>
  <si>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</si>
  <si>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</si>
  <si>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</si>
  <si>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</si>
  <si>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</si>
  <si>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</si>
  <si>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</si>
  <si>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</si>
  <si>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</si>
  <si>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</si>
  <si>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</si>
  <si>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</si>
  <si>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</si>
  <si>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</si>
  <si>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</si>
  <si>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</si>
  <si>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</si>
  <si>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</si>
  <si>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</si>
  <si>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</si>
  <si>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</si>
  <si>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</si>
  <si>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</si>
  <si>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</si>
  <si>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</si>
  <si>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</si>
  <si>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</si>
  <si>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</si>
  <si>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</si>
  <si>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</si>
  <si>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</si>
  <si>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</si>
  <si>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</si>
  <si>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</si>
  <si>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</si>
  <si>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</si>
  <si>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</si>
  <si>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</si>
  <si>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</si>
  <si>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</si>
  <si>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</si>
  <si>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</si>
  <si>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</si>
  <si>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</si>
  <si>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</si>
  <si>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</si>
  <si>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</si>
  <si>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</si>
  <si>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</si>
  <si>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</si>
  <si>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</si>
  <si>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</si>
  <si>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</si>
  <si>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</si>
  <si>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</si>
  <si>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</si>
  <si>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</si>
  <si>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</si>
  <si>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</si>
  <si>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</si>
  <si>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</si>
  <si>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</si>
  <si>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</si>
  <si>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</si>
  <si>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</si>
  <si>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</si>
  <si>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</si>
  <si>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</si>
  <si>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</si>
  <si>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</si>
  <si>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</si>
  <si>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</si>
  <si>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</si>
  <si>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</si>
  <si>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</si>
  <si>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</si>
  <si>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</si>
  <si>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</si>
  <si>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</si>
  <si>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</si>
  <si>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</si>
  <si>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</si>
  <si>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</si>
  <si>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</si>
  <si>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</si>
  <si>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</si>
  <si>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</si>
  <si>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</si>
  <si>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</si>
  <si>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</si>
  <si>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</si>
  <si>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</si>
  <si>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</si>
  <si>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</si>
  <si>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</si>
  <si>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</si>
  <si>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</si>
  <si>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</si>
  <si>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</si>
  <si>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</si>
  <si>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</si>
  <si>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</si>
  <si>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</si>
  <si>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</si>
  <si>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</si>
  <si>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</si>
  <si>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</si>
  <si>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</si>
  <si>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</si>
  <si>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</si>
  <si>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</si>
  <si>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</si>
  <si>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</si>
  <si>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</si>
  <si>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</si>
  <si>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</si>
  <si>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</si>
  <si>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</si>
  <si>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</si>
  <si>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</si>
  <si>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</si>
  <si>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</si>
  <si>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</si>
  <si>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</si>
  <si>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</si>
  <si>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</si>
  <si>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</si>
  <si>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</si>
  <si>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</si>
  <si>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</si>
  <si>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</si>
  <si>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</si>
  <si>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</si>
  <si>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</si>
  <si>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</si>
  <si>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</si>
  <si>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</si>
  <si>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</si>
  <si>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</si>
  <si>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</si>
  <si>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</si>
  <si>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</si>
  <si>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</si>
  <si>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</si>
  <si>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</si>
  <si>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</si>
  <si>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</si>
  <si>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</si>
  <si>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</si>
  <si>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</si>
  <si>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</si>
  <si>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</si>
  <si>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</si>
  <si>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</si>
  <si>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</si>
  <si>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</si>
  <si>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</si>
  <si>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</si>
  <si>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</si>
  <si>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</si>
  <si>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</si>
  <si>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</si>
  <si>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</si>
  <si>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</si>
  <si>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</si>
  <si>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</si>
  <si>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</si>
  <si>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</si>
  <si>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</si>
  <si>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</si>
  <si>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</si>
  <si>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</si>
  <si>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</si>
  <si>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</si>
  <si>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</si>
  <si>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</si>
  <si>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</si>
  <si>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</si>
  <si>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</si>
  <si>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</si>
  <si>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</si>
  <si>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</si>
  <si>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</si>
  <si>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</si>
  <si>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</si>
  <si>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</si>
  <si>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</si>
  <si>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</si>
  <si>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</si>
  <si>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</si>
  <si>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</si>
  <si>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</si>
  <si>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</si>
  <si>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</si>
  <si>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</si>
  <si>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</si>
  <si>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</si>
  <si>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</si>
  <si>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</si>
  <si>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</si>
  <si>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</si>
  <si>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</si>
  <si>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</si>
  <si>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</si>
  <si>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</si>
  <si>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</si>
  <si>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</si>
  <si>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</si>
  <si>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</si>
  <si>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</si>
  <si>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</si>
  <si>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</si>
  <si>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</si>
  <si>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</si>
  <si>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</si>
  <si>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</si>
  <si>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</si>
  <si>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</si>
  <si>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</si>
  <si>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</si>
  <si>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</si>
  <si>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</si>
  <si>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</si>
  <si>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</si>
  <si>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</si>
  <si>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</si>
  <si>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</si>
  <si>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</si>
  <si>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</si>
  <si>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</si>
  <si>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</si>
  <si>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</si>
  <si>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</si>
  <si>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</si>
  <si>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</si>
  <si>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</si>
  <si>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</si>
  <si>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</si>
  <si>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</si>
  <si>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</si>
  <si>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</si>
  <si>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</si>
  <si>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</si>
  <si>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</si>
  <si>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</si>
  <si>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</si>
  <si>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</si>
  <si>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</si>
  <si>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</si>
  <si>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</si>
  <si>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</si>
  <si>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</si>
  <si>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</si>
  <si>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</si>
  <si>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</si>
  <si>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</si>
  <si>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</si>
  <si>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</si>
  <si>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</si>
  <si>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</si>
  <si>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</si>
  <si>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</si>
  <si>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</si>
  <si>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</si>
  <si>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</si>
  <si>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</si>
  <si>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</si>
  <si>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</si>
  <si>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</si>
  <si>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</si>
  <si>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</si>
  <si>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</si>
  <si>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</si>
  <si>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</si>
  <si>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</si>
  <si>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</si>
  <si>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</si>
  <si>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</si>
  <si>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</si>
  <si>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</si>
  <si>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</si>
  <si>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</si>
  <si>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</si>
  <si>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</si>
  <si>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</si>
  <si>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</si>
  <si>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</si>
  <si>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</si>
  <si>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</si>
  <si>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</si>
  <si>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</si>
  <si>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</si>
  <si>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</si>
  <si>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</si>
  <si>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</si>
  <si>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</si>
  <si>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</si>
  <si>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</si>
  <si>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</si>
  <si>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</si>
  <si>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</si>
  <si>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</si>
  <si>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</si>
  <si>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</si>
  <si>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</si>
  <si>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</si>
  <si>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</si>
  <si>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</si>
  <si>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</si>
  <si>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</si>
  <si>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</si>
  <si>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</si>
  <si>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</si>
  <si>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</si>
  <si>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</si>
  <si>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</si>
  <si>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</si>
  <si>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</si>
  <si>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</si>
  <si>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</si>
  <si>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</si>
  <si>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</si>
  <si>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</si>
  <si>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</si>
  <si>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</si>
  <si>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</si>
  <si>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</si>
  <si>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</si>
  <si>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</si>
  <si>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</si>
  <si>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</si>
  <si>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</si>
  <si>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</si>
  <si>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</si>
  <si>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</si>
  <si>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</si>
  <si>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</si>
  <si>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</si>
  <si>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</si>
  <si>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</si>
  <si>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</si>
  <si>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</si>
  <si>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</si>
  <si>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</si>
  <si>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</si>
  <si>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</si>
  <si>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</si>
  <si>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</si>
  <si>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</si>
  <si>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</si>
  <si>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</si>
  <si>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</si>
  <si>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</si>
  <si>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</si>
  <si>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</si>
  <si>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</si>
  <si>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</si>
  <si>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</si>
  <si>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</si>
  <si>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</si>
  <si>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</si>
  <si>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</si>
  <si>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</si>
  <si>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</si>
  <si>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</si>
  <si>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</si>
  <si>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</si>
  <si>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</si>
  <si>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</si>
  <si>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</si>
  <si>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</si>
  <si>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</si>
  <si>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</si>
  <si>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</si>
  <si>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</si>
  <si>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</si>
  <si>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</si>
  <si>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</si>
  <si>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</si>
  <si>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</si>
  <si>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</si>
  <si>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</si>
  <si>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</si>
  <si>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</si>
  <si>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</si>
  <si>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</si>
  <si>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</si>
  <si>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</si>
  <si>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</si>
  <si>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</si>
  <si>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</si>
  <si>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</si>
  <si>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</si>
  <si>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</si>
  <si>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</si>
  <si>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</si>
  <si>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</si>
  <si>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</si>
  <si>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</si>
  <si>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</si>
  <si>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</si>
  <si>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</si>
  <si>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</si>
  <si>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</si>
  <si>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</si>
  <si>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</si>
  <si>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</si>
  <si>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</si>
  <si>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</si>
  <si>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</si>
  <si>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</si>
  <si>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</si>
  <si>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</si>
  <si>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</si>
  <si>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</si>
  <si>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</si>
  <si>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</si>
  <si>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</si>
  <si>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</si>
  <si>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</si>
  <si>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</si>
  <si>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</si>
  <si>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</si>
  <si>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</si>
  <si>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</si>
  <si>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</si>
  <si>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</si>
  <si>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</si>
  <si>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</si>
  <si>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</si>
  <si>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</si>
  <si>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</si>
  <si>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</si>
  <si>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</si>
  <si>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</si>
  <si>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</si>
  <si>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</si>
  <si>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</si>
  <si>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</si>
  <si>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</si>
  <si>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</si>
  <si>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</si>
  <si>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</si>
  <si>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</si>
  <si>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</si>
  <si>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</si>
  <si>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</si>
  <si>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</si>
  <si>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</si>
  <si>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</si>
  <si>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</si>
  <si>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</si>
  <si>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</si>
  <si>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</si>
  <si>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</si>
  <si>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</si>
  <si>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</si>
  <si>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</si>
  <si>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</si>
  <si>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</si>
  <si>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</si>
  <si>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</si>
  <si>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</si>
  <si>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</si>
  <si>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</si>
  <si>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</si>
  <si>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</si>
  <si>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</si>
  <si>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</si>
  <si>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</si>
  <si>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</si>
  <si>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</si>
  <si>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</si>
  <si>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</si>
  <si>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</si>
  <si>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</si>
  <si>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</si>
  <si>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</si>
  <si>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</si>
  <si>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</si>
  <si>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</si>
  <si>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</si>
  <si>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</si>
  <si>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</si>
  <si>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</si>
  <si>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</si>
  <si>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</si>
  <si>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</si>
  <si>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</si>
  <si>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</si>
  <si>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</si>
  <si>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</si>
  <si>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</si>
  <si>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</si>
  <si>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</si>
  <si>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</si>
  <si>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</si>
  <si>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</si>
  <si>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</si>
  <si>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</si>
  <si>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</si>
  <si>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</si>
  <si>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</si>
  <si>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</si>
  <si>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</si>
  <si>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</si>
  <si>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</si>
  <si>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</si>
  <si>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</si>
  <si>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</si>
  <si>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</si>
  <si>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</si>
  <si>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</si>
  <si>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</si>
  <si>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</si>
  <si>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</si>
  <si>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</si>
  <si>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</si>
  <si>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</si>
  <si>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</si>
  <si>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</si>
  <si>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</si>
  <si>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</si>
  <si>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</si>
  <si>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</si>
  <si>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</si>
  <si>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</si>
  <si>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</si>
  <si>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</si>
  <si>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</si>
  <si>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</si>
  <si>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</si>
  <si>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</si>
  <si>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</si>
  <si>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</si>
  <si>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</si>
  <si>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</si>
  <si>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</si>
  <si>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</si>
  <si>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</si>
  <si>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</si>
  <si>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</si>
  <si>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</si>
  <si>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</si>
  <si>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</si>
  <si>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</si>
  <si>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</si>
  <si>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</si>
  <si>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</si>
  <si>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</si>
  <si>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</si>
  <si>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</si>
  <si>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</si>
  <si>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</si>
  <si>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</si>
  <si>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</si>
  <si>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</si>
  <si>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</si>
  <si>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</si>
  <si>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</si>
  <si>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</si>
  <si>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</si>
  <si>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</si>
  <si>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</si>
  <si>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</si>
  <si>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</si>
  <si>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</si>
  <si>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</si>
  <si>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</si>
  <si>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</si>
  <si>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</si>
  <si>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</si>
  <si>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</si>
  <si>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</si>
  <si>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</si>
  <si>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</si>
  <si>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</si>
  <si>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</si>
  <si>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</si>
  <si>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</si>
  <si>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</si>
  <si>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</si>
  <si>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</si>
  <si>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</si>
  <si>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</si>
  <si>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</si>
  <si>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</si>
  <si>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</si>
  <si>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</si>
  <si>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</si>
  <si>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</si>
  <si>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</si>
  <si>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</si>
  <si>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</si>
  <si>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</si>
  <si>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</si>
  <si>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</si>
  <si>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</si>
  <si>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</si>
  <si>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</si>
  <si>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</si>
  <si>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</si>
  <si>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</si>
  <si>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</si>
  <si>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</si>
  <si>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</si>
  <si>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</si>
  <si>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</si>
  <si>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</si>
  <si>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</si>
  <si>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</si>
  <si>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</si>
  <si>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</si>
  <si>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</si>
  <si>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</si>
  <si>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</si>
  <si>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</si>
  <si>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</si>
  <si>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</si>
  <si>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</si>
  <si>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</si>
  <si>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</si>
  <si>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</si>
  <si>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</si>
  <si>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</si>
  <si>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</si>
  <si>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</si>
  <si>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</si>
  <si>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</si>
  <si>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</si>
  <si>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</si>
  <si>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</si>
  <si>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</si>
  <si>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</si>
  <si>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</si>
  <si>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</si>
  <si>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</si>
  <si>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</si>
  <si>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</si>
  <si>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</si>
  <si>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</si>
  <si>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</si>
  <si>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</si>
  <si>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</si>
  <si>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</si>
  <si>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</si>
  <si>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</si>
  <si>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</si>
  <si>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</si>
  <si>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</si>
  <si>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</si>
  <si>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</si>
  <si>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</si>
  <si>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</si>
  <si>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</si>
  <si>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</si>
  <si>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</si>
  <si>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</si>
  <si>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</si>
  <si>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</si>
  <si>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</si>
  <si>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</si>
  <si>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</si>
  <si>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</si>
  <si>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</si>
  <si>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</si>
  <si>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</si>
  <si>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</si>
  <si>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</si>
  <si>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</si>
  <si>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</si>
  <si>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</si>
  <si>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</si>
  <si>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</si>
  <si>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</si>
  <si>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</si>
  <si>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</si>
  <si>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</si>
  <si>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</si>
  <si>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</si>
  <si>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</si>
  <si>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</si>
  <si>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</si>
  <si>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</si>
  <si>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</si>
  <si>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</si>
  <si>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</si>
  <si>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</si>
  <si>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</si>
  <si>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</si>
  <si>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</si>
  <si>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</si>
  <si>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</si>
  <si>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</si>
  <si>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</si>
  <si>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</si>
  <si>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</si>
  <si>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</si>
  <si>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</si>
  <si>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</si>
  <si>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</si>
  <si>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</si>
  <si>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</si>
  <si>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</si>
  <si>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</si>
  <si>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</si>
  <si>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</si>
  <si>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</si>
  <si>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</si>
  <si>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</si>
  <si>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</si>
  <si>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</si>
  <si>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</si>
  <si>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</si>
  <si>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</si>
  <si>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</si>
  <si>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</si>
  <si>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</si>
  <si>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</si>
  <si>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</si>
  <si>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</si>
  <si>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</si>
  <si>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</si>
  <si>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</si>
  <si>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</si>
  <si>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</si>
  <si>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</si>
  <si>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</si>
  <si>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</si>
  <si>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</si>
  <si>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</si>
  <si>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</si>
  <si>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</si>
  <si>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</si>
  <si>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</si>
  <si>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</si>
  <si>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</si>
  <si>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</si>
  <si>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</si>
  <si>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</si>
  <si>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</si>
  <si>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</si>
  <si>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</si>
  <si>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</si>
  <si>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</si>
  <si>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</si>
  <si>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</si>
  <si>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</si>
  <si>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</si>
  <si>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</si>
  <si>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</si>
  <si>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</si>
  <si>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</si>
  <si>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</si>
  <si>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</si>
  <si>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</si>
  <si>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</si>
  <si>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</si>
  <si>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</si>
  <si>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</si>
  <si>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</si>
  <si>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</si>
  <si>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</si>
  <si>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</si>
  <si>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</si>
  <si>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</si>
  <si>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</si>
  <si>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</si>
  <si>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</si>
  <si>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</si>
  <si>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</si>
  <si>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</si>
  <si>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</si>
  <si>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</si>
  <si>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</si>
  <si>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</si>
  <si>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</si>
  <si>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</si>
  <si>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</si>
  <si>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</si>
  <si>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</si>
  <si>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</si>
  <si>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</si>
  <si>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</si>
  <si>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</si>
  <si>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</si>
  <si>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</si>
  <si>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</si>
  <si>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</si>
  <si>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</si>
  <si>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</si>
  <si>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</si>
  <si>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</si>
  <si>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</si>
  <si>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</si>
  <si>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</si>
  <si>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</si>
  <si>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</si>
  <si>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</si>
  <si>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</si>
  <si>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</si>
  <si>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</si>
  <si>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</si>
  <si>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</si>
  <si>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</si>
  <si>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</si>
  <si>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</si>
  <si>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</si>
  <si>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</si>
  <si>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</si>
  <si>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</si>
  <si>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</si>
  <si>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</si>
  <si>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</si>
  <si>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</si>
  <si>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</si>
  <si>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</si>
  <si>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</si>
  <si>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</si>
  <si>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</si>
  <si>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</si>
  <si>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</si>
  <si>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</si>
  <si>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</si>
  <si>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</si>
  <si>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</si>
  <si>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</si>
  <si>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</si>
  <si>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</si>
  <si>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</si>
  <si>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</si>
  <si>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</si>
  <si>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</si>
  <si>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</si>
  <si>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</si>
  <si>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</si>
  <si>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</si>
  <si>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</si>
  <si>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</si>
  <si>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</si>
  <si>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</si>
  <si>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</si>
  <si>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</si>
  <si>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</si>
  <si>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</si>
  <si>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</si>
  <si>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</si>
  <si>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</si>
  <si>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</si>
  <si>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</si>
  <si>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</si>
  <si>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</si>
  <si>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</si>
  <si>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</si>
  <si>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</si>
  <si>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</si>
  <si>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</si>
  <si>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</si>
  <si>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</si>
  <si>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</si>
  <si>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</si>
  <si>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</si>
  <si>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</si>
  <si>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</si>
  <si>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</si>
  <si>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</si>
  <si>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</si>
  <si>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</si>
  <si>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</si>
  <si>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</si>
  <si>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</si>
  <si>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</si>
  <si>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</si>
  <si>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</si>
  <si>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</si>
  <si>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</si>
  <si>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</si>
  <si>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</si>
  <si>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</si>
  <si>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</si>
  <si>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</si>
  <si>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</si>
  <si>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</si>
  <si>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</si>
  <si>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</si>
  <si>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</si>
  <si>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</si>
  <si>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</si>
  <si>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</si>
  <si>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</si>
  <si>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</si>
  <si>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</si>
  <si>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</si>
  <si>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</si>
  <si>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</si>
  <si>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</si>
  <si>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</si>
  <si>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</si>
  <si>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</si>
  <si>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</si>
  <si>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</si>
  <si>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</si>
  <si>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</si>
  <si>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</si>
  <si>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</si>
  <si>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</si>
  <si>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</si>
  <si>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</si>
  <si>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</si>
  <si>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</si>
  <si>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</si>
  <si>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</si>
  <si>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</si>
  <si>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</si>
  <si>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</si>
  <si>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</si>
  <si>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</si>
  <si>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</si>
  <si>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</si>
  <si>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</si>
  <si>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</si>
  <si>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</si>
  <si>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</si>
  <si>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</si>
  <si>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</si>
  <si>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</si>
  <si>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</si>
  <si>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</si>
  <si>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</si>
  <si>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</si>
  <si>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</si>
  <si>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</si>
  <si>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</si>
  <si>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</si>
  <si>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</si>
  <si>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</si>
  <si>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</si>
  <si>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</si>
  <si>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</si>
  <si>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</si>
  <si>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</si>
  <si>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</si>
  <si>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</si>
  <si>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</si>
  <si>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</si>
  <si>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</si>
  <si>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</si>
  <si>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</si>
  <si>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</si>
  <si>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</si>
  <si>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</si>
  <si>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</si>
  <si>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</si>
  <si>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</si>
  <si>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</si>
  <si>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</si>
  <si>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</si>
  <si>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</si>
  <si>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</si>
  <si>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</si>
  <si>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</si>
  <si>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</si>
  <si>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</si>
  <si>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</si>
  <si>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</si>
  <si>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</si>
  <si>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</si>
  <si>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</si>
  <si>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</si>
  <si>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</si>
  <si>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</si>
  <si>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</si>
  <si>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</si>
  <si>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</si>
  <si>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</si>
  <si>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</si>
  <si>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</si>
  <si>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</si>
  <si>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</si>
  <si>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</si>
  <si>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</si>
  <si>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</si>
  <si>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</si>
  <si>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</si>
  <si>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</si>
  <si>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</si>
  <si>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</si>
  <si>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</si>
  <si>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</si>
  <si>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</si>
  <si>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</si>
  <si>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</si>
  <si>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</si>
  <si>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</si>
  <si>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</si>
  <si>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</si>
  <si>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</si>
  <si>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</si>
  <si>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</si>
  <si>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</si>
  <si>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</si>
  <si>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</si>
  <si>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</si>
  <si>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</si>
  <si>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</si>
  <si>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</si>
  <si>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</si>
  <si>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</si>
  <si>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</si>
  <si>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</si>
  <si>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</si>
  <si>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</si>
  <si>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</si>
  <si>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</si>
  <si>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</si>
  <si>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</si>
  <si>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</si>
  <si>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</si>
  <si>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</si>
  <si>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</si>
  <si>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</si>
  <si>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</si>
  <si>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</si>
  <si>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</si>
  <si>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</si>
  <si>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</si>
  <si>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</si>
  <si>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</si>
  <si>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</si>
  <si>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</si>
  <si>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</si>
  <si>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</si>
  <si>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</si>
  <si>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</si>
  <si>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</si>
  <si>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</si>
  <si>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</si>
  <si>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</si>
  <si>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</si>
  <si>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</si>
  <si>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</si>
  <si>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</si>
  <si>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</si>
  <si>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</si>
  <si>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</si>
  <si>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</si>
  <si>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</si>
  <si>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</si>
  <si>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</si>
  <si>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</si>
  <si>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</si>
  <si>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</si>
  <si>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</si>
  <si>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</si>
  <si>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</si>
  <si>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</si>
  <si>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</si>
  <si>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</si>
  <si>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</si>
  <si>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</si>
  <si>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</si>
  <si>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</si>
  <si>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</si>
  <si>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</si>
  <si>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</si>
  <si>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</si>
  <si>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</si>
  <si>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</si>
  <si>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</si>
  <si>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</si>
  <si>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</si>
  <si>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</si>
  <si>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</si>
  <si>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</si>
  <si>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</si>
  <si>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</si>
  <si>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</si>
  <si>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</si>
  <si>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</si>
  <si>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</si>
  <si>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</si>
  <si>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</si>
  <si>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</si>
  <si>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</si>
  <si>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</si>
  <si>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</si>
  <si>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</si>
  <si>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</si>
  <si>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</si>
  <si>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</si>
  <si>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</si>
  <si>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</si>
  <si>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</si>
  <si>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</si>
  <si>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</si>
  <si>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</si>
  <si>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</si>
  <si>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</si>
  <si>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</si>
  <si>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</si>
  <si>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</si>
  <si>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</si>
  <si>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</si>
  <si>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</si>
  <si>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</si>
  <si>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</si>
  <si>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</si>
  <si>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</si>
  <si>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</si>
  <si>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</si>
  <si>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</si>
  <si>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</si>
  <si>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</si>
  <si>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</si>
  <si>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</si>
  <si>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</si>
  <si>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</si>
  <si>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</si>
  <si>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</si>
  <si>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</si>
  <si>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</si>
  <si>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</si>
  <si>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</si>
  <si>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</si>
  <si>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</si>
  <si>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</si>
  <si>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</si>
  <si>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</si>
  <si>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</si>
  <si>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</si>
  <si>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</si>
  <si>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</si>
  <si>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</si>
  <si>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</si>
  <si>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</si>
  <si>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</si>
  <si>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</si>
  <si>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</si>
  <si>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</si>
  <si>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</si>
  <si>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</si>
  <si>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</si>
  <si>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</si>
  <si>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</si>
  <si>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</si>
  <si>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</si>
  <si>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</si>
  <si>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</si>
  <si>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</si>
  <si>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</si>
  <si>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</si>
  <si>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</si>
  <si>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</si>
  <si>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</si>
  <si>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</si>
  <si>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</si>
  <si>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</si>
  <si>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</si>
  <si>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</si>
  <si>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</si>
  <si>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</si>
  <si>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</si>
  <si>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</si>
  <si>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</si>
  <si>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</si>
  <si>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</si>
  <si>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</si>
  <si>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</si>
  <si>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</si>
  <si>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</si>
  <si>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</si>
  <si>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</si>
  <si>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</si>
  <si>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</si>
  <si>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</si>
  <si>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</si>
  <si>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</si>
  <si>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</si>
  <si>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</si>
  <si>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</si>
  <si>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</si>
  <si>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</si>
  <si>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</si>
  <si>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</si>
  <si>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</si>
  <si>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</si>
  <si>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</si>
  <si>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</si>
  <si>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</si>
  <si>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</si>
  <si>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</si>
  <si>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</si>
  <si>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</si>
  <si>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</si>
  <si>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</si>
  <si>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</si>
  <si>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</si>
  <si>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</si>
  <si>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</si>
  <si>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</si>
  <si>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</si>
  <si>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</si>
  <si>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</si>
  <si>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</si>
  <si>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</si>
  <si>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</si>
  <si>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</si>
  <si>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</si>
  <si>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</si>
  <si>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</si>
  <si>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</si>
  <si>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</si>
  <si>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</si>
  <si>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</si>
  <si>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</si>
  <si>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</si>
  <si>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</si>
  <si>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</si>
  <si>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</si>
  <si>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</si>
  <si>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</si>
  <si>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</si>
  <si>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</si>
  <si>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</si>
  <si>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</si>
  <si>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</si>
  <si>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</si>
  <si>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</si>
  <si>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</si>
  <si>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</si>
  <si>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</si>
  <si>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</si>
  <si>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</si>
  <si>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</si>
  <si>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</si>
  <si>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</si>
  <si>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</si>
  <si>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</si>
  <si>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</si>
  <si>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</si>
  <si>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</si>
  <si>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</si>
  <si>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</si>
  <si>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</si>
  <si>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</si>
  <si>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</si>
  <si>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</si>
  <si>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</si>
  <si>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</si>
  <si>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</si>
  <si>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</si>
  <si>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</si>
  <si>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</si>
  <si>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</si>
  <si>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</si>
  <si>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</si>
  <si>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</si>
  <si>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</si>
  <si>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</si>
  <si>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</si>
  <si>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</si>
  <si>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</si>
  <si>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</si>
  <si>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</si>
  <si>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</si>
  <si>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</si>
  <si>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</si>
  <si>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</si>
  <si>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</si>
  <si>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</si>
  <si>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</si>
  <si>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</si>
  <si>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</si>
  <si>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</si>
  <si>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</si>
  <si>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</si>
  <si>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</si>
  <si>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</si>
  <si>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</si>
  <si>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</si>
  <si>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</si>
  <si>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</si>
  <si>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</si>
  <si>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</si>
  <si>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</si>
  <si>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</si>
  <si>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</si>
  <si>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</si>
  <si>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</si>
  <si>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</si>
  <si>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</si>
  <si>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</si>
  <si>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</si>
  <si>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</si>
  <si>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</si>
  <si>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</si>
  <si>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</si>
  <si>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</si>
  <si>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</si>
  <si>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</si>
  <si>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</si>
  <si>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</si>
  <si>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</si>
  <si>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</si>
  <si>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</si>
  <si>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</si>
  <si>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</si>
  <si>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</si>
  <si>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</si>
  <si>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</si>
  <si>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</si>
  <si>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</si>
  <si>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</si>
  <si>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</si>
  <si>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</si>
  <si>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</si>
  <si>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</si>
  <si>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</si>
  <si>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</si>
  <si>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</si>
  <si>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</si>
  <si>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</si>
  <si>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</si>
  <si>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</si>
  <si>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</si>
  <si>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</si>
  <si>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</si>
  <si>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</si>
  <si>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</si>
  <si>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</si>
  <si>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</si>
  <si>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</si>
  <si>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</si>
  <si>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</si>
  <si>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</si>
  <si>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</si>
  <si>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</si>
  <si>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</si>
  <si>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</si>
  <si>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</si>
  <si>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</si>
  <si>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</si>
  <si>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</si>
  <si>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</si>
  <si>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</si>
  <si>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</si>
  <si>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</si>
  <si>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</si>
  <si>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</si>
  <si>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</si>
  <si>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</si>
  <si>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</si>
  <si>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</si>
  <si>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</si>
  <si>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</si>
  <si>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</si>
  <si>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</si>
  <si>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</si>
  <si>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</si>
  <si>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</si>
  <si>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</si>
  <si>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</si>
  <si>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</si>
  <si>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</si>
  <si>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</si>
  <si>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</si>
  <si>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</si>
  <si>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</si>
  <si>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</si>
  <si>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</si>
  <si>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</si>
  <si>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</si>
  <si>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</si>
  <si>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</si>
  <si>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</si>
  <si>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</si>
  <si>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</si>
  <si>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</si>
  <si>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</si>
  <si>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</si>
  <si>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</si>
  <si>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</si>
  <si>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</si>
  <si>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</si>
  <si>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</si>
  <si>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</si>
  <si>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</si>
  <si>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</si>
  <si>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</si>
  <si>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</si>
  <si>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</si>
  <si>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</si>
  <si>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</si>
  <si>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</si>
  <si>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</si>
  <si>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</si>
  <si>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</si>
  <si>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</si>
  <si>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</si>
  <si>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</si>
  <si>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</si>
  <si>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</si>
  <si>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</si>
  <si>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</si>
  <si>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</si>
  <si>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</si>
  <si>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</si>
  <si>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</si>
  <si>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</si>
  <si>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</si>
  <si>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</si>
  <si>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</si>
  <si>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</si>
  <si>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</si>
  <si>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</si>
  <si>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</si>
  <si>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</si>
  <si>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</si>
  <si>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</si>
  <si>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</si>
  <si>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</si>
  <si>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</si>
  <si>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</si>
  <si>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</si>
  <si>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</si>
  <si>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</si>
  <si>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</si>
  <si>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</si>
  <si>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</si>
  <si>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</si>
  <si>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</si>
  <si>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</si>
  <si>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</si>
  <si>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</si>
  <si>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</si>
  <si>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</si>
  <si>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</si>
  <si>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</si>
  <si>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</si>
  <si>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</si>
  <si>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</si>
  <si>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</si>
  <si>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</si>
  <si>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</si>
  <si>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</si>
  <si>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</si>
  <si>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</si>
  <si>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</si>
  <si>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</si>
  <si>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</si>
  <si>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</si>
  <si>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</si>
  <si>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</si>
  <si>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</si>
  <si>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</si>
  <si>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</si>
  <si>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</si>
  <si>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</si>
  <si>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</si>
  <si>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</si>
  <si>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</si>
  <si>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</si>
  <si>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</si>
  <si>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</si>
  <si>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</si>
  <si>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</si>
  <si>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</si>
  <si>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</si>
  <si>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</si>
  <si>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</si>
  <si>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</si>
  <si>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</si>
  <si>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</si>
  <si>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</si>
  <si>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</si>
  <si>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</si>
  <si>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</si>
  <si>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</si>
  <si>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</si>
  <si>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</si>
  <si>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</si>
  <si>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</si>
  <si>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</si>
  <si>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</si>
  <si>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</si>
  <si>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</si>
  <si>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</si>
  <si>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</si>
  <si>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</si>
  <si>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</si>
  <si>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</si>
  <si>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</si>
  <si>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</si>
  <si>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</si>
  <si>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</si>
  <si>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</si>
  <si>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</si>
  <si>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</si>
  <si>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</si>
  <si>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</si>
  <si>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</si>
  <si>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</si>
  <si>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</si>
  <si>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</si>
  <si>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</si>
  <si>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</si>
  <si>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</si>
  <si>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</si>
  <si>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</si>
  <si>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</si>
  <si>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</si>
  <si>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</si>
  <si>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</si>
  <si>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</si>
  <si>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</si>
  <si>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</si>
  <si>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</si>
  <si>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</si>
  <si>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</si>
  <si>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</si>
  <si>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</si>
  <si>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</si>
  <si>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</si>
  <si>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</si>
  <si>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</si>
  <si>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</si>
  <si>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</si>
  <si>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</si>
  <si>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</si>
  <si>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</si>
  <si>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</si>
  <si>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</si>
  <si>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</si>
  <si>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</si>
  <si>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</si>
  <si>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</si>
  <si>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</si>
  <si>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</si>
  <si>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</si>
  <si>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</si>
  <si>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</si>
  <si>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</si>
  <si>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</si>
  <si>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</si>
  <si>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</si>
  <si>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</si>
  <si>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</si>
  <si>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</si>
  <si>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</si>
  <si>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</si>
  <si>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</si>
  <si>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</si>
  <si>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</si>
  <si>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</si>
  <si>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</si>
  <si>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</si>
  <si>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</si>
  <si>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</si>
  <si>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</si>
  <si>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</si>
  <si>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</si>
  <si>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</si>
  <si>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</si>
  <si>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</si>
  <si>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</si>
  <si>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</si>
  <si>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</si>
  <si>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</si>
  <si>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</si>
  <si>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</si>
  <si>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</si>
  <si>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</si>
  <si>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</si>
  <si>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</si>
  <si>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</si>
  <si>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</si>
  <si>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</si>
  <si>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</si>
  <si>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</si>
  <si>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</si>
  <si>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</si>
  <si>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</si>
  <si>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</si>
  <si>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</si>
  <si>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</si>
  <si>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</si>
  <si>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</si>
  <si>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</si>
  <si>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</si>
  <si>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</si>
  <si>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</si>
  <si>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</si>
  <si>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</si>
  <si>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</si>
  <si>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</si>
  <si>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</si>
  <si>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</si>
  <si>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</si>
  <si>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</si>
  <si>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</si>
  <si>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</si>
  <si>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</si>
  <si>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</si>
  <si>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</si>
  <si>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</si>
  <si>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</si>
  <si>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</si>
  <si>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</si>
  <si>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</si>
  <si>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</si>
  <si>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</si>
  <si>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</si>
  <si>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</si>
  <si>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</si>
  <si>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</si>
  <si>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</si>
  <si>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</si>
  <si>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</si>
  <si>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</si>
  <si>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</si>
  <si>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</si>
  <si>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</si>
  <si>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</si>
  <si>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</si>
  <si>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</si>
  <si>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</si>
  <si>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</si>
  <si>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</si>
  <si>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</si>
  <si>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</si>
  <si>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</si>
  <si>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</si>
  <si>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</si>
  <si>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</si>
  <si>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</si>
  <si>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</si>
  <si>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</si>
  <si>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</si>
  <si>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</si>
  <si>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</si>
  <si>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</si>
  <si>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</si>
  <si>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</si>
  <si>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</si>
  <si>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</si>
  <si>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</si>
  <si>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</si>
  <si>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</si>
  <si>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</si>
  <si>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</si>
  <si>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</si>
  <si>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</si>
  <si>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</si>
  <si>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</si>
  <si>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</si>
  <si>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</si>
  <si>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</si>
  <si>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</si>
  <si>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</si>
  <si>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</si>
  <si>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</si>
  <si>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</si>
  <si>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</si>
  <si>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</si>
  <si>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</si>
  <si>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</si>
  <si>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</si>
  <si>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</si>
  <si>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</si>
  <si>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</si>
  <si>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</si>
  <si>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</si>
  <si>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</si>
  <si>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</si>
  <si>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</si>
  <si>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</si>
  <si>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</si>
  <si>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</si>
  <si>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</si>
  <si>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</si>
  <si>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</si>
  <si>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</si>
  <si>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</si>
  <si>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</si>
  <si>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</si>
  <si>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</si>
  <si>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</si>
  <si>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</si>
  <si>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</si>
  <si>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</si>
  <si>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</si>
  <si>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</si>
  <si>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</si>
  <si>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</si>
  <si>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</si>
  <si>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</si>
  <si>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</si>
  <si>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</si>
  <si>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</si>
  <si>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</si>
  <si>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</si>
  <si>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</si>
  <si>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</si>
  <si>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</si>
  <si>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</si>
  <si>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</si>
  <si>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</si>
  <si>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</si>
  <si>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</si>
  <si>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</si>
  <si>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</si>
  <si>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</si>
  <si>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</si>
  <si>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</si>
  <si>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</si>
  <si>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</si>
  <si>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</si>
  <si>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</si>
  <si>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</si>
  <si>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</si>
  <si>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</si>
  <si>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</si>
  <si>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</si>
  <si>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</si>
  <si>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</si>
  <si>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</si>
  <si>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</si>
  <si>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</si>
  <si>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</si>
  <si>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</si>
  <si>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</si>
  <si>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</si>
  <si>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</si>
  <si>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</si>
  <si>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</si>
  <si>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</si>
  <si>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</si>
  <si>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</si>
  <si>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</si>
  <si>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</si>
  <si>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</si>
  <si>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</si>
  <si>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</si>
  <si>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</si>
  <si>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</si>
  <si>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</si>
  <si>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</si>
  <si>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</si>
  <si>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</si>
  <si>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</si>
  <si>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</si>
  <si>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</si>
  <si>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</si>
  <si>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</si>
  <si>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</si>
  <si>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</si>
  <si>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</si>
  <si>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</si>
  <si>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</si>
  <si>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</si>
  <si>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</si>
  <si>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</si>
  <si>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</si>
  <si>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</si>
  <si>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</si>
  <si>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</si>
  <si>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</si>
  <si>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</si>
  <si>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</si>
  <si>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</si>
  <si>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</si>
  <si>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</si>
  <si>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</si>
  <si>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</si>
  <si>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</si>
  <si>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</si>
  <si>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</si>
  <si>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</si>
  <si>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</si>
  <si>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</si>
  <si>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</si>
  <si>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</si>
  <si>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</si>
  <si>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</si>
  <si>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</si>
  <si>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</si>
  <si>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</si>
  <si>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</si>
  <si>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</si>
  <si>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</si>
  <si>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</si>
  <si>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</si>
  <si>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</si>
  <si>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</si>
  <si>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</si>
  <si>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</si>
  <si>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</si>
  <si>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</si>
  <si>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</si>
  <si>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</si>
  <si>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</si>
  <si>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</si>
  <si>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</si>
  <si>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</si>
  <si>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</si>
  <si>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</si>
  <si>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</si>
  <si>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</si>
  <si>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</si>
  <si>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</si>
  <si>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</si>
  <si>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</si>
  <si>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</si>
  <si>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</si>
  <si>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</si>
  <si>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</si>
  <si>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</si>
  <si>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</si>
  <si>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</si>
  <si>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</si>
  <si>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</si>
  <si>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</si>
  <si>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</si>
  <si>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</si>
  <si>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</si>
  <si>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</si>
  <si>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</si>
  <si>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</si>
  <si>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</si>
  <si>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</si>
  <si>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</si>
  <si>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</si>
  <si>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</si>
  <si>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</si>
  <si>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</si>
  <si>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</si>
  <si>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</si>
  <si>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</si>
  <si>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</si>
  <si>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</si>
  <si>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</si>
  <si>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</si>
  <si>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</si>
  <si>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</si>
  <si>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</si>
  <si>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</si>
  <si>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</si>
  <si>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</si>
  <si>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</si>
  <si>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</si>
  <si>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</si>
  <si>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</si>
  <si>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</si>
  <si>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</si>
  <si>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</si>
  <si>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</si>
  <si>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</si>
  <si>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</si>
  <si>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</si>
  <si>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</si>
  <si>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</si>
  <si>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</si>
  <si>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</si>
  <si>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</si>
  <si>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</si>
  <si>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</si>
  <si>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</si>
  <si>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</si>
  <si>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</si>
  <si>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</si>
  <si>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</si>
  <si>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</si>
  <si>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</si>
  <si>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</si>
  <si>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</si>
  <si>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</si>
  <si>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</si>
  <si>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</si>
  <si>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</si>
  <si>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</si>
  <si>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</si>
  <si>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</si>
  <si>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</si>
  <si>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</si>
  <si>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</si>
  <si>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</si>
  <si>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</si>
  <si>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</si>
  <si>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</si>
  <si>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</si>
  <si>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</si>
  <si>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</si>
  <si>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</si>
  <si>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</si>
  <si>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</si>
  <si>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</si>
  <si>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</si>
  <si>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</si>
  <si>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</si>
  <si>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</si>
  <si>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</si>
  <si>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</si>
  <si>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</si>
  <si>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</si>
  <si>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</si>
  <si>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</si>
  <si>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</si>
  <si>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</si>
  <si>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</si>
  <si>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</si>
  <si>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</si>
  <si>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</si>
  <si>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</si>
  <si>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</si>
  <si>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</si>
  <si>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</si>
  <si>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</si>
  <si>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</si>
  <si>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</si>
  <si>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</si>
  <si>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</si>
  <si>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</si>
  <si>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</si>
  <si>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</si>
  <si>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</si>
  <si>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</si>
  <si>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</si>
  <si>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</si>
  <si>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</si>
  <si>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</si>
  <si>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</si>
  <si>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</si>
  <si>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</si>
  <si>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</si>
  <si>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</si>
  <si>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</si>
  <si>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</si>
  <si>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</si>
  <si>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</si>
  <si>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</si>
  <si>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</si>
  <si>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</si>
  <si>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</si>
  <si>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</si>
  <si>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</si>
  <si>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</si>
  <si>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</si>
  <si>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</si>
  <si>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</si>
  <si>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</si>
  <si>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</si>
  <si>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</si>
  <si>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</si>
  <si>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</si>
  <si>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</si>
  <si>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</si>
  <si>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</si>
  <si>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</si>
  <si>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</si>
  <si>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</si>
  <si>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</si>
  <si>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</si>
  <si>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</si>
  <si>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</si>
  <si>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</si>
  <si>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</si>
  <si>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</si>
  <si>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</si>
  <si>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</si>
  <si>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</si>
  <si>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</si>
  <si>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</si>
  <si>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</si>
  <si>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</si>
  <si>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</si>
  <si>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</si>
  <si>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</si>
  <si>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</si>
  <si>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</si>
  <si>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</si>
  <si>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</si>
  <si>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</si>
  <si>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</si>
  <si>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</si>
  <si>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</si>
  <si>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</si>
  <si>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</si>
  <si>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</si>
  <si>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</si>
  <si>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</si>
  <si>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</si>
  <si>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</si>
  <si>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</si>
  <si>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</si>
  <si>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</si>
  <si>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</si>
  <si>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</si>
  <si>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</si>
  <si>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</si>
  <si>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</si>
  <si>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</si>
  <si>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</si>
  <si>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</si>
  <si>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</si>
  <si>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</si>
  <si>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</si>
  <si>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</si>
  <si>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</si>
  <si>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</si>
  <si>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</si>
  <si>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</si>
  <si>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</si>
  <si>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</si>
  <si>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</si>
  <si>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</si>
  <si>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</si>
  <si>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</si>
  <si>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</si>
  <si>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</si>
  <si>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</si>
  <si>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</si>
  <si>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</si>
  <si>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</si>
  <si>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</si>
  <si>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</si>
  <si>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</si>
  <si>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</si>
  <si>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</si>
  <si>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</si>
  <si>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</si>
  <si>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</si>
  <si>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</si>
  <si>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</si>
  <si>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</si>
  <si>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</si>
  <si>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</si>
  <si>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</si>
  <si>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</si>
  <si>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</si>
  <si>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</si>
  <si>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</si>
  <si>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</si>
  <si>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</si>
  <si>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</si>
  <si>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</si>
  <si>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</si>
  <si>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</si>
  <si>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</si>
  <si>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</si>
  <si>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</si>
  <si>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</si>
  <si>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</si>
  <si>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</si>
  <si>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</si>
  <si>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</si>
  <si>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</si>
  <si>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</si>
  <si>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</si>
  <si>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</si>
  <si>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</si>
  <si>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</si>
  <si>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</si>
  <si>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</si>
  <si>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</si>
  <si>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</si>
  <si>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</si>
  <si>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</si>
  <si>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</si>
  <si>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</si>
  <si>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</si>
  <si>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</si>
  <si>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</si>
  <si>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</si>
  <si>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</si>
  <si>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</si>
  <si>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</si>
  <si>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</si>
  <si>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</si>
  <si>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</si>
  <si>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</si>
  <si>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</si>
  <si>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</si>
  <si>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</si>
  <si>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</si>
  <si>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</si>
  <si>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</si>
  <si>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</si>
  <si>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</si>
  <si>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</si>
  <si>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</si>
  <si>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</si>
  <si>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</si>
  <si>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</si>
  <si>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</si>
  <si>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</si>
  <si>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</si>
  <si>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</si>
  <si>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</si>
  <si>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</si>
  <si>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</si>
  <si>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</si>
  <si>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</si>
  <si>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</si>
  <si>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</si>
  <si>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</si>
  <si>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</si>
  <si>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</si>
  <si>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</si>
  <si>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</si>
  <si>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</si>
  <si>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</si>
  <si>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</si>
  <si>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</si>
  <si>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</si>
  <si>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</si>
  <si>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</si>
  <si>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</si>
  <si>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</si>
  <si>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</si>
  <si>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</si>
  <si>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</si>
  <si>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</si>
  <si>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</si>
  <si>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</si>
  <si>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</si>
  <si>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</si>
  <si>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</si>
  <si>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</si>
  <si>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</si>
  <si>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</si>
  <si>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</si>
  <si>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</si>
  <si>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</si>
  <si>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</si>
  <si>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</si>
  <si>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</si>
  <si>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</si>
  <si>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</si>
  <si>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</si>
  <si>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</si>
  <si>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</si>
  <si>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</si>
  <si>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</si>
  <si>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</si>
  <si>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</si>
  <si>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</si>
  <si>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</si>
  <si>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</si>
  <si>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</si>
  <si>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</si>
  <si>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</si>
  <si>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</si>
  <si>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</si>
  <si>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</si>
  <si>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</si>
  <si>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</si>
  <si>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</si>
  <si>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</si>
  <si>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</si>
  <si>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</si>
  <si>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</si>
  <si>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</si>
  <si>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</si>
  <si>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</si>
  <si>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</si>
  <si>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</si>
  <si>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</si>
  <si>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</si>
  <si>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</si>
  <si>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</si>
  <si>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</si>
  <si>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</si>
  <si>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</si>
  <si>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</si>
  <si>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</si>
  <si>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</si>
  <si>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</si>
  <si>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</si>
  <si>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</si>
  <si>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</si>
  <si>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</si>
  <si>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</si>
  <si>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</si>
  <si>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</si>
  <si>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</si>
  <si>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</si>
  <si>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</si>
  <si>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</si>
  <si>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</si>
  <si>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</si>
  <si>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</si>
  <si>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</si>
  <si>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</si>
  <si>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</si>
  <si>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</si>
  <si>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</si>
  <si>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</si>
  <si>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</si>
  <si>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</si>
  <si>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</si>
  <si>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</si>
  <si>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</si>
  <si>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</si>
  <si>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</si>
  <si>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</si>
  <si>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</si>
  <si>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</si>
  <si>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</si>
  <si>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</si>
  <si>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</si>
  <si>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</si>
  <si>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</si>
  <si>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</si>
  <si>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</si>
  <si>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</si>
  <si>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</si>
  <si>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</si>
  <si>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</si>
  <si>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</si>
  <si>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</si>
  <si>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</si>
  <si>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</si>
  <si>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</si>
  <si>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</si>
  <si>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</si>
  <si>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</si>
  <si>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</si>
  <si>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</si>
  <si>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</si>
  <si>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</si>
  <si>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</si>
  <si>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</si>
  <si>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</si>
  <si>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</si>
  <si>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</si>
  <si>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</si>
  <si>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</si>
  <si>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</si>
  <si>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</si>
  <si>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</si>
  <si>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</si>
  <si>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</si>
  <si>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</si>
  <si>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</si>
  <si>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</si>
  <si>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</si>
  <si>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</si>
  <si>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</si>
  <si>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</si>
  <si>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</si>
  <si>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</si>
  <si>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</si>
  <si>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</si>
  <si>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</si>
  <si>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</si>
  <si>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</si>
  <si>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</si>
  <si>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</si>
  <si>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</si>
  <si>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</si>
  <si>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</si>
  <si>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</si>
  <si>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</si>
  <si>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</si>
  <si>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</si>
  <si>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</si>
  <si>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</si>
  <si>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</si>
  <si>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</si>
  <si>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</si>
  <si>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</si>
  <si>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</si>
  <si>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</si>
  <si>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</si>
  <si>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</si>
  <si>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</si>
  <si>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</si>
  <si>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</si>
  <si>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</si>
  <si>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</si>
  <si>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</si>
  <si>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</si>
  <si>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</si>
  <si>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</si>
  <si>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</si>
  <si>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</si>
  <si>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</si>
  <si>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</si>
  <si>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</si>
  <si>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</si>
  <si>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</si>
  <si>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</si>
  <si>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</si>
  <si>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</si>
  <si>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</si>
  <si>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</si>
  <si>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</si>
  <si>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</si>
  <si>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</si>
  <si>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</si>
  <si>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</si>
  <si>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</si>
  <si>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</si>
  <si>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</si>
  <si>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</si>
  <si>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</si>
  <si>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</si>
  <si>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</si>
  <si>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</si>
  <si>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</si>
  <si>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</si>
  <si>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</si>
  <si>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</si>
  <si>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</si>
  <si>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</si>
  <si>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</si>
  <si>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</si>
  <si>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</si>
  <si>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</si>
  <si>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</si>
  <si>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</si>
  <si>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</si>
  <si>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</si>
  <si>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</si>
  <si>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</si>
  <si>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</si>
  <si>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</si>
  <si>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</si>
  <si>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</si>
  <si>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</si>
  <si>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</si>
  <si>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</si>
  <si>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</si>
  <si>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</si>
  <si>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</si>
  <si>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</si>
  <si>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</si>
  <si>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</si>
  <si>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</si>
  <si>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</si>
  <si>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</si>
  <si>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</si>
  <si>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</si>
  <si>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</si>
  <si>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</si>
  <si>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</si>
  <si>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</si>
  <si>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</si>
  <si>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</si>
  <si>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</si>
  <si>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</si>
  <si>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</si>
  <si>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</si>
  <si>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</si>
  <si>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</si>
  <si>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</si>
  <si>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</si>
  <si>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</si>
  <si>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</si>
  <si>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</si>
  <si>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</si>
  <si>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</si>
  <si>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</si>
  <si>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</si>
  <si>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</si>
  <si>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</si>
  <si>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</si>
  <si>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</si>
  <si>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</si>
  <si>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</si>
  <si>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</si>
  <si>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</si>
  <si>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</si>
  <si>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</si>
  <si>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</si>
  <si>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</si>
  <si>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</si>
  <si>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</si>
  <si>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</si>
  <si>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</si>
  <si>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</si>
  <si>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</si>
  <si>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</si>
  <si>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</si>
  <si>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</si>
  <si>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</si>
  <si>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</si>
  <si>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</si>
  <si>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</si>
  <si>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</si>
  <si>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</si>
  <si>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</si>
  <si>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</si>
  <si>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</si>
  <si>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</si>
  <si>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</si>
  <si>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</si>
  <si>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</si>
  <si>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</si>
  <si>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</si>
  <si>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</si>
  <si>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</si>
  <si>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</si>
  <si>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</si>
  <si>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</si>
  <si>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</si>
  <si>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</si>
  <si>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</si>
  <si>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</si>
  <si>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</si>
  <si>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</si>
  <si>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</si>
  <si>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</si>
  <si>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</si>
  <si>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</si>
  <si>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</si>
  <si>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</si>
  <si>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</si>
  <si>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</si>
  <si>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</si>
  <si>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</si>
  <si>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</si>
  <si>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</si>
  <si>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</si>
  <si>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</si>
  <si>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</si>
  <si>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</si>
  <si>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</si>
  <si>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</si>
  <si>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</si>
  <si>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</si>
  <si>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</si>
  <si>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</si>
  <si>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</si>
  <si>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</si>
  <si>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</si>
  <si>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</si>
  <si>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</si>
  <si>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</si>
  <si>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</si>
  <si>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</si>
  <si>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</si>
  <si>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</si>
  <si>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</si>
  <si>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</si>
  <si>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</si>
  <si>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</si>
  <si>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</si>
  <si>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</si>
  <si>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</si>
  <si>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</si>
  <si>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</si>
  <si>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</si>
  <si>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</si>
  <si>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</si>
  <si>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</si>
  <si>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</si>
  <si>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</si>
  <si>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</si>
  <si>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</si>
  <si>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</si>
  <si>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</si>
  <si>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</si>
  <si>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</si>
  <si>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</si>
  <si>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</si>
  <si>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</si>
  <si>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</si>
  <si>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</si>
  <si>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</si>
  <si>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</si>
  <si>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</si>
  <si>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</si>
  <si>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</si>
  <si>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</si>
  <si>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</si>
  <si>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</si>
  <si>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</si>
  <si>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</si>
  <si>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</si>
  <si>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</si>
  <si>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</si>
  <si>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</si>
  <si>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</si>
  <si>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</si>
  <si>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</si>
  <si>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</si>
  <si>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</si>
  <si>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</si>
  <si>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</si>
  <si>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</si>
  <si>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</si>
  <si>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</si>
  <si>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</si>
  <si>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</si>
  <si>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</si>
  <si>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</si>
  <si>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</si>
  <si>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</si>
  <si>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</si>
  <si>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</si>
  <si>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</si>
  <si>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</si>
  <si>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</si>
  <si>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</si>
  <si>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</si>
  <si>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</si>
  <si>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</si>
  <si>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</si>
  <si>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</si>
  <si>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</si>
  <si>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</si>
  <si>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</si>
  <si>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</si>
  <si>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</si>
  <si>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</si>
  <si>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</si>
  <si>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</si>
  <si>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</si>
  <si>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</si>
  <si>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</si>
  <si>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</si>
  <si>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</si>
  <si>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</si>
  <si>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</si>
  <si>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</si>
  <si>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</si>
  <si>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</si>
  <si>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</si>
  <si>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</si>
  <si>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</si>
  <si>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</si>
  <si>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</si>
  <si>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</si>
  <si>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</si>
  <si>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</si>
  <si>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</si>
  <si>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</si>
  <si>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</si>
  <si>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</si>
  <si>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</si>
  <si>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</si>
  <si>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</si>
  <si>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</si>
  <si>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</si>
  <si>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</si>
  <si>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</si>
  <si>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</si>
  <si>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</si>
  <si>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</si>
  <si>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</si>
  <si>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</si>
  <si>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</si>
  <si>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</si>
  <si>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</si>
  <si>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</si>
  <si>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</si>
  <si>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</si>
  <si>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</si>
  <si>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</si>
  <si>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</si>
  <si>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</si>
  <si>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</si>
  <si>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</si>
  <si>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</si>
  <si>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</si>
  <si>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</si>
  <si>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</si>
  <si>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</si>
  <si>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</si>
  <si>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</si>
  <si>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</si>
  <si>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</si>
  <si>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</si>
  <si>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</si>
  <si>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</si>
  <si>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</si>
  <si>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</si>
  <si>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</si>
  <si>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</si>
  <si>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</si>
  <si>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</si>
  <si>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</si>
  <si>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</si>
  <si>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</si>
  <si>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</si>
  <si>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</si>
  <si>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</si>
  <si>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</si>
  <si>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</si>
  <si>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</si>
  <si>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</si>
  <si>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</si>
  <si>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</si>
  <si>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</si>
  <si>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</si>
  <si>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</si>
  <si>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</si>
  <si>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</si>
  <si>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</si>
  <si>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</si>
  <si>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</si>
  <si>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</si>
  <si>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</si>
  <si>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</si>
  <si>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</si>
  <si>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</si>
  <si>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</si>
  <si>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</si>
  <si>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</si>
  <si>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</si>
  <si>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</si>
  <si>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</si>
  <si>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</si>
  <si>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</si>
  <si>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</si>
  <si>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</si>
  <si>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</si>
  <si>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</si>
  <si>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</si>
  <si>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</si>
  <si>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</si>
  <si>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</si>
  <si>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</si>
  <si>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</si>
  <si>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</si>
  <si>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</si>
  <si>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</si>
  <si>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</si>
  <si>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</si>
  <si>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</si>
  <si>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</si>
  <si>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</si>
  <si>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</si>
  <si>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</si>
  <si>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</si>
  <si>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</si>
  <si>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</si>
  <si>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</si>
  <si>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</si>
  <si>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</si>
  <si>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</si>
  <si>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</si>
  <si>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</si>
  <si>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</si>
  <si>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</si>
  <si>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</si>
  <si>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</si>
  <si>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</si>
  <si>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</si>
  <si>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</si>
  <si>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</si>
  <si>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</si>
  <si>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</si>
  <si>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</si>
  <si>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</si>
  <si>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</si>
  <si>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</si>
  <si>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</si>
  <si>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</si>
  <si>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</si>
  <si>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</si>
  <si>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</si>
  <si>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</si>
  <si>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</si>
  <si>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</si>
  <si>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</si>
  <si>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</si>
  <si>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</si>
  <si>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</si>
  <si>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</si>
  <si>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</si>
  <si>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</si>
  <si>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</si>
  <si>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</si>
  <si>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</si>
  <si>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</si>
  <si>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</si>
  <si>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</si>
  <si>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</si>
  <si>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</si>
  <si>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</si>
  <si>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</si>
  <si>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</si>
  <si>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</si>
  <si>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</si>
  <si>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</si>
  <si>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</si>
  <si>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</si>
  <si>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</si>
  <si>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</si>
  <si>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</si>
  <si>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</si>
  <si>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</si>
  <si>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</si>
  <si>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</si>
  <si>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</si>
  <si>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</si>
  <si>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</si>
  <si>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</si>
  <si>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</si>
  <si>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</si>
  <si>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</si>
  <si>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</si>
  <si>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</si>
  <si>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</si>
  <si>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</si>
  <si>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</si>
  <si>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</si>
  <si>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</si>
  <si>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</si>
  <si>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</si>
  <si>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</si>
  <si>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</si>
  <si>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</si>
  <si>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</si>
  <si>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</si>
  <si>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</si>
  <si>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</si>
  <si>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</si>
  <si>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</si>
  <si>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</si>
  <si>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</si>
  <si>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</si>
  <si>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</si>
  <si>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</si>
  <si>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</si>
  <si>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</si>
  <si>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</si>
  <si>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</si>
  <si>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</si>
  <si>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</si>
  <si>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</si>
  <si>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</si>
  <si>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</si>
  <si>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</si>
  <si>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</si>
  <si>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</si>
  <si>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</si>
  <si>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</si>
  <si>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</si>
  <si>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</si>
  <si>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</si>
  <si>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</si>
  <si>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</si>
  <si>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</si>
  <si>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</si>
  <si>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</si>
  <si>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</si>
  <si>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</si>
  <si>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</si>
  <si>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</si>
  <si>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</si>
  <si>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</si>
  <si>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</si>
  <si>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</si>
  <si>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</si>
  <si>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</si>
  <si>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</si>
  <si>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</si>
  <si>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</si>
  <si>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</si>
  <si>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</si>
  <si>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</si>
  <si>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</si>
  <si>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</si>
  <si>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</si>
  <si>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</si>
  <si>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</si>
  <si>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</si>
  <si>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</si>
  <si>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</si>
  <si>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</si>
  <si>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</si>
  <si>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</si>
  <si>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</si>
  <si>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</si>
  <si>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</si>
  <si>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</si>
  <si>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</si>
  <si>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</si>
  <si>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</si>
  <si>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</si>
  <si>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</si>
  <si>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</si>
  <si>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</si>
  <si>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</si>
  <si>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</si>
  <si>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</si>
  <si>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</si>
  <si>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</si>
  <si>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</si>
  <si>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</si>
  <si>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</si>
  <si>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</si>
  <si>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</si>
  <si>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</si>
  <si>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</si>
  <si>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</si>
  <si>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</si>
  <si>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</si>
  <si>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</si>
  <si>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</si>
  <si>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</si>
  <si>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</si>
  <si>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</si>
  <si>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</si>
  <si>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</si>
  <si>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</si>
  <si>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</si>
  <si>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</si>
  <si>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</si>
  <si>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</si>
  <si>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</si>
  <si>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</si>
  <si>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</si>
  <si>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</si>
  <si>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</si>
  <si>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</si>
  <si>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</si>
  <si>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</si>
  <si>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</si>
  <si>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</si>
  <si>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</si>
  <si>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</si>
  <si>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</si>
  <si>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</si>
  <si>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</si>
  <si>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</si>
  <si>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</si>
  <si>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</si>
  <si>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</si>
  <si>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</si>
  <si>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</si>
  <si>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</si>
  <si>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</si>
  <si>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</si>
  <si>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</si>
  <si>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</si>
  <si>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</si>
  <si>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</si>
  <si>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</si>
  <si>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</si>
  <si>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</si>
  <si>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</si>
  <si>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</si>
  <si>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</si>
  <si>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</si>
  <si>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</si>
  <si>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</si>
  <si>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</si>
  <si>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</si>
  <si>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</si>
  <si>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</si>
  <si>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</si>
  <si>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</si>
  <si>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</si>
  <si>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</si>
  <si>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</si>
  <si>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</si>
  <si>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</si>
  <si>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</si>
  <si>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</si>
  <si>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</si>
  <si>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</si>
  <si>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</si>
  <si>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</si>
  <si>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</si>
  <si>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</si>
  <si>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</si>
  <si>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</si>
  <si>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</si>
  <si>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</si>
  <si>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</si>
  <si>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</si>
  <si>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</si>
  <si>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</si>
  <si>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</si>
  <si>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</si>
  <si>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</si>
  <si>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</si>
  <si>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</si>
  <si>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</si>
  <si>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</si>
  <si>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</si>
  <si>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</si>
  <si>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</si>
  <si>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</si>
  <si>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</si>
  <si>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</si>
  <si>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</si>
  <si>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</si>
  <si>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</si>
  <si>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</si>
  <si>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</si>
  <si>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</si>
  <si>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</si>
  <si>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</si>
  <si>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</si>
  <si>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</si>
  <si>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</si>
  <si>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</si>
  <si>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</si>
  <si>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</si>
  <si>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</si>
  <si>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</si>
  <si>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</si>
  <si>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</si>
  <si>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</si>
  <si>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</si>
  <si>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</si>
  <si>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</si>
  <si>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</si>
  <si>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</si>
  <si>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</si>
  <si>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</si>
  <si>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</si>
  <si>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</si>
  <si>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</si>
  <si>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</si>
  <si>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</si>
  <si>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</si>
  <si>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</si>
  <si>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</si>
  <si>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</si>
  <si>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</si>
  <si>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</si>
  <si>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</si>
  <si>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</si>
  <si>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</si>
  <si>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</si>
  <si>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</si>
  <si>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</si>
  <si>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</si>
  <si>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</si>
  <si>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</si>
  <si>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</si>
  <si>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</si>
  <si>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</si>
  <si>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</si>
  <si>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</si>
  <si>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</si>
  <si>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</si>
  <si>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</si>
  <si>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</si>
  <si>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</si>
  <si>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</si>
  <si>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</si>
  <si>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</si>
  <si>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</si>
  <si>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</si>
  <si>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</si>
  <si>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</si>
  <si>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</si>
  <si>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</si>
  <si>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</si>
  <si>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</si>
  <si>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</si>
  <si>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</si>
  <si>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</si>
  <si>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</si>
  <si>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</si>
  <si>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</si>
  <si>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</si>
  <si>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</si>
  <si>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</si>
  <si>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</si>
  <si>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</si>
  <si>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</si>
  <si>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</si>
  <si>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</si>
  <si>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</si>
  <si>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</si>
  <si>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</si>
  <si>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</si>
  <si>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</si>
  <si>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</si>
  <si>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</si>
  <si>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</si>
  <si>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</si>
  <si>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</si>
  <si>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</si>
  <si>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</si>
  <si>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</si>
  <si>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</si>
  <si>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</si>
  <si>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</si>
  <si>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</si>
  <si>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</si>
  <si>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</si>
  <si>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</si>
  <si>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</si>
  <si>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</si>
  <si>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</si>
  <si>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</si>
  <si>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</si>
  <si>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</si>
  <si>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</si>
  <si>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</si>
  <si>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</si>
  <si>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</si>
  <si>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</si>
  <si>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</si>
  <si>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</si>
  <si>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</si>
  <si>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</si>
  <si>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</si>
  <si>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</si>
  <si>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</si>
  <si>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</si>
  <si>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</si>
  <si>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</si>
  <si>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</si>
  <si>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</si>
  <si>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</si>
  <si>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</si>
  <si>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</si>
  <si>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</si>
  <si>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</si>
  <si>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</si>
  <si>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</si>
  <si>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</si>
  <si>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</si>
  <si>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</si>
  <si>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</si>
  <si>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</si>
  <si>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</si>
  <si>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</si>
  <si>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</si>
  <si>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</si>
  <si>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</si>
  <si>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</si>
  <si>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</si>
  <si>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</si>
  <si>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</si>
  <si>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</si>
  <si>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</si>
  <si>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</si>
  <si>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</si>
  <si>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</si>
  <si>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</si>
  <si>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</si>
  <si>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</si>
  <si>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</si>
  <si>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</si>
  <si>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</si>
  <si>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</si>
  <si>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</si>
  <si>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</si>
  <si>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</si>
  <si>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</si>
  <si>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</si>
  <si>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</si>
  <si>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</si>
  <si>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</si>
  <si>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</si>
  <si>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</si>
  <si>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</si>
  <si>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</si>
  <si>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</si>
  <si>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</si>
  <si>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</si>
  <si>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</si>
  <si>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</si>
  <si>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</si>
  <si>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</si>
  <si>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</si>
  <si>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</si>
  <si>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</si>
  <si>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</si>
  <si>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</si>
  <si>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</si>
  <si>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</si>
  <si>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</si>
  <si>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</si>
  <si>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</si>
  <si>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</si>
  <si>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</si>
  <si>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</si>
  <si>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</si>
  <si>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</si>
  <si>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</si>
  <si>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</si>
  <si>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</si>
  <si>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</si>
  <si>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</si>
  <si>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</si>
  <si>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</si>
  <si>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</si>
  <si>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</si>
  <si>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</si>
  <si>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</si>
  <si>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</si>
  <si>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</si>
  <si>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</si>
  <si>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</si>
  <si>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</si>
  <si>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</si>
  <si>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</si>
  <si>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</si>
  <si>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</si>
  <si>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</si>
  <si>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</si>
  <si>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</si>
  <si>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</si>
  <si>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</si>
  <si>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</si>
  <si>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</si>
  <si>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</si>
  <si>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</si>
  <si>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</si>
  <si>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</si>
  <si>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</si>
  <si>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</si>
  <si>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</si>
  <si>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</si>
  <si>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</si>
  <si>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</si>
  <si>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</si>
  <si>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</si>
  <si>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</si>
  <si>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</si>
  <si>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</si>
  <si>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</si>
  <si>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</si>
  <si>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</si>
  <si>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</si>
  <si>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</si>
  <si>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</si>
  <si>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</si>
  <si>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</si>
  <si>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</si>
  <si>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</si>
  <si>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</si>
  <si>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</si>
  <si>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</si>
  <si>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</si>
  <si>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</si>
  <si>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</si>
  <si>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</si>
  <si>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</si>
  <si>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</si>
  <si>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</si>
  <si>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</si>
  <si>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</si>
  <si>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</si>
  <si>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</si>
  <si>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</si>
  <si>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</si>
  <si>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</si>
  <si>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</si>
  <si>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</si>
  <si>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</si>
  <si>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</si>
  <si>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</si>
  <si>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</si>
  <si>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</si>
  <si>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</si>
  <si>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</si>
  <si>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</si>
  <si>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</si>
  <si>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</si>
  <si>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</si>
  <si>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</si>
  <si>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</si>
  <si>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</si>
  <si>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</si>
  <si>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</si>
  <si>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</si>
  <si>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</si>
  <si>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</si>
  <si>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</si>
  <si>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</si>
  <si>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</si>
  <si>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</si>
  <si>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</si>
  <si>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</si>
  <si>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</si>
  <si>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</si>
  <si>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</si>
  <si>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</si>
  <si>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</si>
  <si>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</si>
  <si>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</si>
  <si>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</si>
  <si>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</si>
  <si>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</si>
  <si>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</si>
  <si>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</si>
  <si>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</si>
  <si>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</si>
  <si>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</si>
  <si>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</si>
  <si>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</si>
  <si>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</si>
  <si>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</si>
  <si>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</si>
  <si>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</si>
  <si>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</si>
  <si>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</si>
  <si>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</si>
  <si>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</si>
  <si>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</si>
  <si>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</si>
  <si>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</si>
  <si>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</si>
  <si>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</si>
  <si>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</si>
  <si>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</si>
  <si>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</si>
  <si>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</si>
  <si>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</si>
  <si>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</si>
  <si>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</si>
  <si>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</si>
  <si>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</si>
  <si>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</si>
  <si>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</si>
  <si>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</si>
  <si>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</si>
  <si>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</si>
  <si>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</si>
  <si>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</si>
  <si>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</si>
  <si>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</si>
  <si>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</si>
  <si>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</si>
  <si>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</si>
  <si>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</si>
  <si>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</si>
  <si>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</si>
  <si>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</si>
  <si>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</si>
  <si>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</si>
  <si>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</si>
  <si>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</si>
  <si>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</si>
  <si>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</si>
  <si>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</si>
  <si>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</si>
  <si>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</si>
  <si>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</si>
  <si>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</si>
  <si>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</si>
  <si>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</si>
  <si>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</si>
  <si>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</si>
  <si>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</si>
  <si>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</si>
  <si>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</si>
  <si>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</si>
  <si>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</si>
  <si>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</si>
  <si>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</si>
  <si>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</si>
  <si>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</si>
  <si>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</si>
  <si>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</si>
  <si>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</si>
  <si>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</si>
  <si>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</si>
  <si>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</si>
  <si>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</si>
  <si>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</si>
  <si>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</si>
  <si>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</si>
  <si>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</si>
  <si>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</si>
  <si>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</si>
  <si>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</si>
  <si>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</si>
  <si>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</si>
  <si>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</si>
  <si>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</si>
  <si>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</si>
  <si>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</si>
  <si>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</si>
  <si>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</si>
  <si>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</si>
  <si>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</si>
  <si>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</si>
  <si>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</si>
  <si>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</si>
  <si>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</si>
  <si>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</si>
  <si>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</si>
  <si>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</si>
  <si>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</si>
  <si>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</si>
  <si>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</si>
  <si>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</si>
  <si>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</si>
  <si>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</si>
  <si>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</si>
  <si>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</si>
  <si>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</si>
  <si>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</si>
  <si>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</si>
  <si>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</si>
  <si>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</si>
  <si>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</si>
  <si>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</si>
  <si>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</si>
  <si>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</si>
  <si>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</si>
  <si>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</si>
  <si>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</si>
  <si>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</si>
  <si>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</si>
  <si>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</si>
  <si>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</si>
  <si>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</si>
  <si>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</si>
  <si>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</si>
  <si>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</si>
  <si>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</si>
  <si>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</si>
  <si>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</si>
  <si>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</si>
  <si>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</si>
  <si>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</si>
  <si>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</si>
  <si>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</si>
  <si>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</si>
  <si>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</si>
  <si>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</si>
  <si>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</si>
  <si>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</si>
  <si>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</si>
  <si>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</si>
  <si>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</si>
  <si>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</si>
  <si>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</si>
  <si>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</si>
  <si>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</si>
  <si>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</si>
  <si>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</si>
  <si>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</si>
  <si>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</si>
  <si>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</si>
  <si>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</si>
  <si>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</si>
  <si>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</si>
  <si>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</si>
  <si>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</si>
  <si>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</si>
  <si>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</si>
  <si>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</si>
  <si>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</si>
  <si>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</si>
  <si>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</si>
  <si>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</si>
  <si>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</si>
  <si>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</si>
  <si>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</si>
  <si>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</si>
  <si>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</si>
  <si>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</si>
  <si>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</si>
  <si>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</si>
  <si>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</si>
  <si>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</si>
  <si>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</si>
  <si>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</si>
  <si>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</si>
  <si>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</si>
  <si>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</si>
  <si>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</si>
  <si>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</si>
  <si>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</si>
  <si>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</si>
  <si>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</si>
  <si>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</si>
  <si>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</si>
  <si>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</si>
  <si>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</si>
  <si>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</si>
  <si>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</si>
  <si>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</si>
  <si>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</si>
  <si>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</si>
  <si>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</si>
  <si>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</si>
  <si>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</si>
  <si>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</si>
  <si>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</si>
  <si>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</si>
  <si>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</si>
  <si>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</si>
  <si>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</si>
  <si>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</si>
  <si>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</si>
  <si>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</si>
  <si>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</si>
  <si>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</si>
  <si>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</si>
  <si>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</si>
  <si>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</si>
  <si>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</si>
  <si>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</si>
  <si>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</si>
  <si>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</si>
  <si>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</si>
  <si>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</si>
  <si>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</si>
  <si>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</si>
  <si>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</si>
  <si>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</si>
  <si>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</si>
  <si>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</si>
  <si>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</si>
  <si>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</si>
  <si>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</si>
  <si>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</si>
  <si>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</si>
  <si>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</si>
  <si>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</si>
  <si>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</si>
  <si>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</si>
  <si>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</si>
  <si>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</si>
  <si>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</si>
  <si>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</si>
  <si>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</si>
  <si>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</si>
  <si>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</si>
  <si>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</si>
  <si>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</si>
  <si>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</si>
  <si>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</si>
  <si>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</si>
  <si>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</si>
  <si>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</si>
  <si>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</si>
  <si>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</si>
  <si>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</si>
  <si>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</si>
  <si>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</si>
  <si>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</si>
  <si>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</si>
  <si>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</si>
  <si>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</si>
  <si>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</si>
  <si>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</si>
  <si>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</si>
  <si>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</si>
  <si>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</si>
  <si>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</si>
  <si>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</si>
  <si>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</si>
  <si>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</si>
  <si>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</si>
  <si>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</si>
  <si>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</si>
  <si>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</si>
  <si>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</si>
  <si>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</si>
  <si>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</si>
  <si>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</si>
  <si>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</si>
  <si>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</si>
  <si>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</si>
  <si>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</si>
  <si>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</si>
  <si>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</si>
  <si>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</si>
  <si>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</si>
  <si>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</si>
  <si>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</si>
  <si>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</si>
  <si>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</si>
  <si>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</si>
  <si>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</si>
  <si>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</si>
  <si>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</si>
  <si>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</si>
  <si>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</si>
  <si>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</si>
  <si>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</si>
  <si>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</si>
  <si>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</si>
  <si>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</si>
  <si>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</si>
  <si>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</si>
  <si>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</si>
  <si>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</si>
  <si>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</si>
  <si>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</si>
  <si>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</si>
  <si>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</si>
  <si>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</si>
  <si>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</si>
  <si>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</si>
  <si>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</si>
  <si>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</si>
  <si>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</si>
  <si>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</si>
  <si>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</si>
  <si>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</si>
  <si>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</si>
  <si>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</si>
  <si>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</si>
  <si>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</si>
  <si>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</si>
  <si>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</si>
  <si>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</si>
  <si>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</si>
  <si>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</si>
  <si>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</si>
  <si>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</si>
  <si>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</si>
  <si>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</si>
  <si>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</si>
  <si>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</si>
  <si>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</si>
  <si>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</si>
  <si>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</si>
  <si>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</si>
  <si>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</si>
  <si>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</si>
  <si>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</si>
  <si>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</si>
  <si>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</si>
  <si>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</si>
  <si>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</si>
  <si>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</si>
  <si>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</si>
  <si>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</si>
  <si>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</si>
  <si>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</si>
  <si>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</si>
  <si>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</si>
  <si>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</si>
  <si>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</si>
  <si>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</si>
  <si>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</si>
  <si>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</si>
  <si>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</si>
  <si>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</si>
  <si>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</si>
  <si>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</si>
  <si>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</si>
  <si>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</si>
  <si>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</si>
  <si>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</si>
  <si>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</si>
  <si>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</si>
  <si>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</si>
  <si>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</si>
  <si>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</si>
  <si>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</si>
  <si>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</si>
  <si>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</si>
  <si>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</si>
  <si>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</si>
  <si>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</si>
  <si>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</si>
  <si>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</si>
  <si>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</si>
  <si>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</si>
  <si>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</si>
  <si>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</si>
  <si>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</si>
  <si>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</si>
  <si>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</si>
  <si>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</si>
  <si>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</si>
  <si>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</si>
  <si>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</si>
  <si>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</si>
  <si>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</si>
  <si>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</si>
  <si>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</si>
  <si>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</si>
  <si>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</si>
  <si>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</si>
  <si>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</si>
  <si>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</si>
  <si>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</si>
  <si>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</si>
  <si>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</si>
  <si>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</si>
  <si>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</si>
  <si>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</si>
  <si>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</si>
  <si>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</si>
  <si>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</si>
  <si>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</si>
  <si>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</si>
  <si>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</si>
  <si>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</si>
  <si>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</si>
  <si>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</si>
  <si>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</si>
  <si>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</si>
  <si>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</si>
  <si>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</si>
  <si>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</si>
  <si>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</si>
  <si>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</si>
  <si>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</si>
  <si>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</si>
  <si>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</si>
  <si>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</si>
  <si>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</si>
  <si>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</si>
  <si>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</si>
  <si>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</si>
  <si>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</si>
  <si>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</si>
  <si>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</si>
  <si>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</si>
  <si>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</si>
  <si>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</si>
  <si>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</si>
  <si>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</si>
  <si>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</si>
  <si>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</si>
  <si>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</si>
  <si>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</si>
  <si>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</si>
  <si>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</si>
  <si>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</si>
  <si>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</si>
  <si>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</si>
  <si>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</si>
  <si>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</si>
  <si>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</si>
  <si>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</si>
  <si>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</si>
  <si>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</si>
  <si>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</si>
  <si>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</si>
  <si>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</si>
  <si>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</si>
  <si>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</si>
  <si>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</si>
  <si>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</si>
  <si>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</si>
  <si>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</si>
  <si>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</si>
  <si>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</si>
  <si>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</si>
  <si>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</si>
  <si>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</si>
  <si>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</si>
  <si>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</si>
  <si>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</si>
  <si>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</si>
  <si>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</si>
  <si>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</si>
  <si>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</si>
  <si>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</si>
  <si>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</si>
  <si>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</si>
  <si>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</si>
  <si>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</si>
  <si>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</si>
  <si>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</si>
  <si>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</si>
  <si>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</si>
  <si>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</si>
  <si>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</si>
  <si>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</si>
  <si>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</si>
  <si>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</si>
  <si>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</si>
  <si>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</si>
  <si>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</si>
  <si>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</si>
  <si>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</si>
  <si>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</si>
  <si>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</si>
  <si>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</si>
  <si>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</si>
  <si>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</si>
  <si>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</si>
  <si>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</si>
  <si>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</si>
  <si>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</si>
  <si>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</si>
  <si>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</si>
  <si>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</si>
  <si>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</si>
  <si>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</si>
  <si>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</si>
  <si>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</si>
  <si>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</si>
  <si>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</si>
  <si>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</si>
  <si>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</si>
  <si>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</si>
  <si>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</si>
  <si>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</si>
  <si>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</si>
  <si>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</si>
  <si>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</si>
  <si>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</si>
  <si>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</si>
  <si>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</si>
  <si>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</si>
  <si>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</si>
  <si>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</si>
  <si>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</si>
  <si>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</si>
  <si>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</si>
  <si>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</si>
  <si>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</si>
  <si>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</si>
  <si>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</si>
  <si>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</si>
  <si>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</si>
  <si>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</si>
  <si>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</si>
  <si>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</si>
  <si>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</si>
  <si>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</si>
  <si>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</si>
  <si>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</si>
  <si>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</si>
  <si>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</si>
  <si>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</si>
  <si>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</si>
  <si>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</si>
  <si>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</si>
  <si>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</si>
  <si>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</si>
  <si>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</si>
  <si>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</si>
  <si>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</si>
  <si>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</si>
  <si>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</si>
  <si>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</si>
  <si>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</si>
  <si>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</si>
  <si>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</si>
  <si>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</si>
  <si>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</si>
  <si>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</si>
  <si>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</si>
  <si>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</si>
  <si>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</si>
  <si>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</si>
  <si>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</si>
  <si>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</si>
  <si>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</si>
  <si>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</si>
  <si>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</si>
  <si>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</si>
  <si>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</si>
  <si>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</si>
  <si>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</si>
  <si>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</si>
  <si>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</si>
  <si>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</si>
  <si>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</si>
  <si>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</si>
  <si>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</si>
  <si>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</si>
  <si>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</si>
  <si>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</si>
  <si>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</si>
  <si>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</si>
  <si>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</si>
  <si>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</si>
  <si>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</si>
  <si>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</si>
  <si>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</si>
  <si>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</si>
  <si>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</si>
  <si>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</si>
  <si>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</si>
  <si>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</si>
  <si>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</si>
  <si>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</si>
  <si>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</si>
  <si>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</si>
  <si>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</si>
  <si>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</si>
  <si>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</si>
  <si>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</si>
  <si>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</si>
  <si>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</si>
  <si>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</si>
  <si>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</si>
  <si>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</si>
  <si>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</si>
  <si>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</si>
  <si>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</si>
  <si>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</si>
  <si>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</si>
  <si>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</si>
  <si>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</si>
  <si>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</si>
  <si>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</si>
  <si>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</si>
  <si>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</si>
  <si>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</si>
  <si>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</si>
  <si>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</si>
  <si>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</si>
  <si>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</si>
  <si>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</si>
  <si>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</si>
  <si>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</si>
  <si>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</si>
  <si>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</si>
  <si>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</si>
  <si>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</si>
  <si>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</si>
  <si>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</si>
  <si>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</si>
  <si>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</si>
  <si>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</si>
  <si>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</si>
  <si>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</si>
  <si>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</si>
  <si>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</si>
  <si>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</si>
  <si>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</si>
  <si>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</si>
  <si>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</si>
  <si>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</si>
  <si>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</si>
  <si>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</si>
  <si>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</si>
  <si>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</si>
  <si>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</si>
  <si>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</si>
  <si>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</si>
  <si>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</si>
  <si>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</si>
  <si>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</si>
  <si>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</si>
  <si>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</si>
  <si>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</si>
  <si>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</si>
  <si>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</si>
  <si>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</si>
  <si>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</si>
  <si>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</si>
  <si>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</si>
  <si>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</si>
  <si>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</si>
  <si>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</si>
  <si>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</si>
  <si>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</si>
  <si>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</si>
  <si>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</si>
  <si>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</si>
  <si>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</si>
  <si>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</si>
  <si>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</si>
  <si>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</si>
  <si>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</si>
  <si>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</si>
  <si>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</si>
  <si>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</si>
  <si>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</si>
  <si>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</si>
  <si>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</si>
  <si>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</si>
  <si>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</si>
  <si>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</si>
  <si>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</si>
  <si>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</si>
  <si>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</si>
  <si>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</si>
  <si>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</si>
  <si>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</si>
  <si>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</si>
  <si>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</si>
  <si>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</si>
  <si>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</si>
  <si>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</si>
  <si>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</si>
  <si>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</si>
  <si>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</si>
  <si>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</si>
  <si>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</si>
  <si>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</si>
  <si>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</si>
  <si>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</si>
  <si>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</si>
  <si>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</si>
  <si>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</si>
  <si>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</si>
  <si>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</si>
  <si>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</si>
  <si>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</si>
  <si>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</si>
  <si>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</si>
  <si>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</si>
  <si>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</si>
  <si>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</si>
  <si>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</si>
  <si>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</si>
  <si>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</si>
  <si>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</si>
  <si>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</si>
  <si>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</si>
  <si>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</si>
  <si>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</si>
  <si>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</si>
  <si>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</si>
  <si>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</si>
  <si>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</si>
  <si>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</si>
  <si>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</si>
  <si>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</si>
  <si>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</si>
  <si>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</si>
  <si>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</si>
  <si>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</si>
  <si>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</si>
  <si>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</si>
  <si>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</si>
  <si>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</si>
  <si>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</si>
  <si>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</si>
  <si>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</si>
  <si>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</si>
  <si>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</si>
  <si>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</si>
  <si>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</si>
  <si>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</si>
  <si>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</si>
  <si>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</si>
  <si>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</si>
  <si>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</si>
  <si>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</si>
  <si>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</si>
  <si>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</si>
  <si>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</si>
  <si>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</si>
  <si>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</si>
  <si>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</si>
  <si>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</si>
  <si>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</si>
  <si>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</si>
  <si>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</si>
  <si>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</si>
  <si>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</si>
  <si>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</si>
  <si>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</si>
  <si>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</si>
  <si>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</si>
  <si>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</si>
  <si>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</si>
  <si>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</si>
  <si>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</si>
  <si>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</si>
  <si>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</si>
  <si>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</si>
  <si>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</si>
  <si>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</si>
  <si>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</si>
  <si>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</si>
  <si>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</si>
  <si>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</si>
  <si>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</si>
  <si>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</si>
  <si>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</si>
  <si>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</si>
  <si>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</si>
  <si>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</si>
  <si>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</si>
  <si>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</si>
  <si>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</si>
  <si>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</si>
  <si>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</si>
  <si>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</si>
  <si>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</si>
  <si>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</si>
  <si>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</si>
  <si>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</si>
  <si>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</si>
  <si>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</si>
  <si>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</si>
  <si>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</si>
  <si>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</si>
  <si>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</si>
  <si>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</si>
  <si>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</si>
  <si>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</si>
  <si>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</si>
  <si>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</si>
  <si>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</si>
  <si>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</si>
  <si>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</si>
  <si>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</si>
  <si>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</si>
  <si>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</si>
  <si>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</si>
  <si>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</si>
  <si>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</si>
  <si>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</si>
  <si>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</si>
  <si>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</si>
  <si>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</si>
  <si>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</si>
  <si>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</si>
  <si>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</si>
  <si>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</si>
  <si>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</si>
  <si>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</si>
  <si>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</si>
  <si>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</si>
  <si>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</si>
  <si>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</si>
  <si>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</si>
  <si>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</si>
  <si>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</si>
  <si>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</si>
  <si>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</si>
  <si>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</si>
  <si>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</si>
  <si>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</si>
  <si>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</si>
  <si>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</si>
  <si>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</si>
  <si>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</si>
  <si>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</si>
  <si>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</si>
  <si>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</si>
  <si>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</si>
  <si>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</si>
  <si>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</si>
  <si>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</si>
  <si>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</si>
  <si>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</si>
  <si>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</si>
  <si>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</si>
  <si>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</si>
  <si>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</si>
  <si>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</si>
  <si>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</si>
  <si>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</si>
  <si>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</si>
  <si>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</si>
  <si>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</si>
  <si>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</si>
  <si>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</si>
  <si>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</si>
  <si>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</si>
  <si>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</si>
  <si>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</si>
  <si>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</si>
  <si>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</si>
  <si>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</si>
  <si>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</si>
  <si>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</si>
  <si>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</si>
  <si>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</si>
  <si>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</si>
  <si>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</si>
  <si>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</si>
  <si>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</si>
  <si>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</si>
  <si>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</si>
  <si>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</si>
  <si>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</si>
  <si>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</si>
  <si>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</si>
  <si>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</si>
  <si>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</si>
  <si>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</si>
  <si>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</si>
  <si>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</si>
  <si>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</si>
  <si>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</si>
  <si>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</si>
  <si>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</si>
  <si>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</si>
  <si>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</si>
  <si>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</si>
  <si>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</si>
  <si>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</si>
  <si>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</si>
  <si>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</si>
  <si>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</si>
  <si>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</si>
  <si>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</si>
  <si>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</si>
  <si>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</si>
  <si>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</si>
  <si>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</si>
  <si>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</si>
  <si>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</si>
  <si>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</si>
  <si>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</si>
  <si>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</si>
  <si>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</si>
  <si>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</si>
  <si>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</si>
  <si>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</si>
  <si>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</si>
  <si>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</si>
  <si>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</si>
  <si>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</si>
  <si>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</si>
  <si>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</si>
  <si>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</si>
  <si>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</si>
  <si>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</si>
  <si>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</si>
  <si>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</si>
  <si>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</si>
  <si>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</si>
  <si>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</si>
  <si>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</si>
  <si>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</si>
  <si>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</si>
  <si>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</si>
  <si>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</si>
  <si>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</si>
  <si>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</si>
  <si>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</si>
  <si>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</si>
  <si>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</si>
  <si>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</si>
  <si>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</si>
  <si>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</si>
  <si>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</si>
  <si>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</si>
  <si>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</si>
  <si>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</si>
  <si>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</si>
  <si>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</si>
  <si>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</si>
  <si>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</si>
  <si>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</si>
  <si>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</si>
  <si>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</si>
  <si>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</si>
  <si>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</si>
  <si>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</si>
  <si>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</si>
  <si>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</si>
  <si>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</si>
  <si>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</si>
  <si>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</si>
  <si>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</si>
  <si>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</si>
  <si>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</si>
  <si>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</si>
  <si>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</si>
  <si>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</si>
  <si>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</si>
  <si>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</si>
  <si>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</si>
  <si>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</si>
  <si>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</si>
  <si>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</si>
  <si>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</si>
  <si>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</si>
  <si>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</si>
  <si>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</si>
  <si>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</si>
  <si>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</si>
  <si>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</si>
  <si>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</si>
  <si>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</si>
  <si>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</si>
  <si>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</si>
  <si>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</si>
  <si>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</si>
  <si>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</si>
  <si>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</si>
  <si>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</si>
  <si>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</si>
  <si>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</si>
  <si>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</si>
  <si>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</si>
  <si>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</si>
  <si>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</si>
  <si>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</si>
  <si>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</si>
  <si>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</si>
  <si>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</si>
  <si>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</si>
  <si>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</si>
  <si>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</si>
  <si>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</si>
  <si>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</si>
  <si>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</si>
  <si>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</si>
  <si>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</si>
  <si>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</si>
  <si>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</si>
  <si>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</si>
  <si>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</si>
  <si>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</si>
  <si>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</si>
  <si>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</si>
  <si>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</si>
  <si>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</si>
  <si>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</si>
  <si>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</si>
  <si>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</si>
  <si>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</si>
  <si>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</si>
  <si>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</si>
  <si>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</si>
  <si>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</si>
  <si>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</si>
  <si>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</si>
  <si>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</si>
  <si>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</si>
  <si>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</si>
  <si>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</si>
  <si>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</si>
  <si>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</si>
  <si>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</si>
  <si>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</si>
  <si>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</si>
  <si>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</si>
  <si>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</si>
  <si>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</si>
  <si>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</si>
  <si>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</si>
  <si>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</si>
  <si>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</si>
  <si>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</si>
  <si>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</si>
  <si>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</si>
  <si>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</si>
  <si>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</si>
  <si>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</si>
  <si>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</si>
  <si>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</si>
  <si>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</si>
  <si>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</si>
  <si>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</si>
  <si>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</si>
  <si>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</si>
  <si>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</si>
  <si>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</si>
  <si>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</si>
  <si>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</si>
  <si>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</si>
  <si>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</si>
  <si>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</si>
  <si>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</si>
  <si>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</si>
  <si>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</si>
  <si>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</si>
  <si>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</si>
  <si>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</si>
  <si>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</si>
  <si>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</si>
  <si>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</si>
  <si>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</si>
  <si>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</si>
  <si>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</si>
  <si>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</si>
  <si>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</si>
  <si>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</si>
  <si>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</si>
  <si>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</si>
  <si>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</si>
  <si>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</si>
  <si>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</si>
  <si>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</si>
  <si>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</si>
  <si>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</si>
  <si>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</si>
  <si>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</si>
  <si>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</si>
  <si>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</si>
  <si>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</si>
  <si>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</si>
  <si>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</si>
  <si>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</si>
  <si>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</si>
  <si>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</si>
  <si>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</si>
  <si>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</si>
  <si>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</si>
  <si>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</si>
  <si>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</si>
  <si>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</si>
  <si>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</si>
  <si>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</si>
  <si>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</si>
  <si>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</si>
  <si>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</si>
  <si>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</si>
  <si>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</si>
  <si>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</si>
  <si>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</si>
  <si>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</si>
  <si>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</si>
  <si>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</si>
  <si>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</si>
  <si>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</si>
  <si>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</si>
  <si>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</si>
  <si>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</si>
  <si>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</si>
  <si>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</si>
  <si>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</si>
  <si>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</si>
  <si>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</si>
  <si>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</si>
  <si>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</si>
  <si>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</si>
  <si>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</si>
  <si>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</si>
  <si>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</si>
  <si>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</si>
  <si>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</si>
  <si>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</si>
  <si>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</si>
  <si>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</si>
  <si>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</si>
  <si>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</si>
  <si>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</si>
  <si>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</si>
  <si>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</si>
  <si>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</si>
  <si>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</si>
  <si>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</si>
  <si>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</si>
  <si>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</si>
  <si>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</si>
  <si>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</si>
  <si>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</si>
  <si>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</si>
  <si>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</si>
  <si>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</si>
  <si>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</si>
  <si>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</si>
  <si>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</si>
  <si>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</si>
  <si>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</si>
  <si>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</si>
  <si>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</si>
  <si>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</si>
  <si>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</si>
  <si>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</si>
  <si>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</si>
  <si>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</si>
  <si>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</si>
  <si>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</si>
  <si>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</si>
  <si>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</si>
  <si>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</si>
  <si>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</si>
  <si>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</si>
  <si>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</si>
  <si>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</si>
  <si>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</si>
  <si>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</si>
  <si>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</si>
  <si>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</si>
  <si>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</si>
  <si>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</si>
  <si>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</si>
  <si>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</si>
  <si>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</si>
  <si>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</si>
  <si>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</si>
  <si>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</si>
  <si>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</si>
  <si>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</si>
  <si>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</si>
  <si>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</si>
  <si>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</si>
  <si>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</si>
  <si>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</si>
  <si>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</si>
  <si>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</si>
  <si>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</si>
  <si>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</si>
  <si>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</si>
  <si>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</si>
  <si>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</si>
  <si>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</si>
  <si>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</si>
  <si>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</si>
  <si>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</si>
  <si>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</si>
  <si>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</si>
  <si>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</si>
  <si>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</si>
  <si>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</si>
  <si>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</si>
  <si>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</si>
  <si>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</si>
  <si>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</si>
  <si>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</si>
  <si>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</si>
  <si>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</si>
  <si>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</si>
  <si>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</si>
  <si>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</si>
  <si>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</si>
  <si>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</si>
  <si>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</si>
  <si>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</si>
  <si>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</si>
  <si>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</si>
  <si>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</si>
  <si>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</si>
  <si>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</si>
  <si>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</si>
  <si>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</si>
  <si>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</si>
  <si>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</si>
  <si>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</si>
  <si>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</si>
  <si>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</si>
  <si>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</si>
  <si>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</si>
  <si>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</si>
  <si>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</si>
  <si>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</si>
  <si>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</si>
  <si>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</si>
  <si>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</si>
  <si>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</si>
  <si>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</si>
  <si>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</si>
  <si>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</si>
  <si>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</si>
  <si>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</si>
  <si>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</si>
  <si>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</si>
  <si>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</si>
  <si>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</si>
  <si>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</si>
  <si>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</si>
  <si>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</si>
  <si>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</si>
  <si>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</si>
  <si>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</si>
  <si>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</si>
  <si>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</si>
  <si>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</si>
  <si>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</si>
  <si>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</si>
  <si>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</si>
  <si>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</si>
  <si>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</si>
  <si>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</si>
  <si>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</si>
  <si>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</si>
  <si>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</si>
  <si>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</si>
  <si>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</si>
  <si>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</si>
  <si>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</si>
  <si>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</si>
  <si>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</si>
  <si>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</si>
  <si>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</si>
  <si>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</si>
  <si>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</si>
  <si>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</si>
  <si>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</si>
  <si>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</si>
  <si>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</si>
  <si>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</si>
  <si>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</si>
  <si>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</si>
  <si>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</si>
  <si>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</si>
  <si>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</si>
  <si>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</si>
  <si>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</si>
  <si>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</si>
  <si>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</si>
  <si>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</si>
  <si>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</si>
  <si>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</si>
  <si>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</si>
  <si>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</si>
  <si>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</si>
  <si>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</si>
  <si>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</si>
  <si>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</si>
  <si>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</si>
  <si>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</si>
  <si>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</si>
  <si>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</si>
  <si>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</si>
  <si>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</si>
  <si>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</si>
  <si>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</si>
  <si>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</si>
  <si>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</si>
  <si>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</si>
  <si>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</si>
  <si>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</si>
  <si>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</si>
  <si>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</si>
  <si>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</si>
  <si>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</si>
  <si>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</si>
  <si>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</si>
  <si>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</si>
  <si>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</si>
  <si>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</si>
  <si>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</si>
  <si>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</si>
  <si>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</si>
  <si>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</si>
  <si>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</si>
  <si>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</si>
  <si>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</si>
  <si>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</si>
  <si>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</si>
  <si>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</si>
  <si>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</si>
  <si>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</si>
  <si>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</si>
  <si>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</si>
  <si>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</si>
  <si>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</si>
  <si>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</si>
  <si>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</si>
  <si>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</si>
  <si>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</si>
  <si>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</si>
  <si>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</si>
  <si>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</si>
  <si>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</si>
  <si>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</si>
  <si>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</si>
  <si>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</si>
  <si>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</si>
  <si>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</si>
  <si>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</si>
  <si>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</si>
  <si>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</si>
  <si>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</si>
  <si>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</si>
  <si>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</si>
  <si>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</si>
  <si>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</si>
  <si>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</si>
  <si>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</si>
  <si>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</si>
  <si>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</si>
  <si>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</si>
  <si>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</si>
  <si>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</si>
  <si>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</si>
  <si>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</si>
  <si>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</si>
  <si>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</si>
  <si>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</si>
  <si>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</si>
  <si>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</si>
  <si>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</si>
  <si>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</si>
  <si>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</si>
  <si>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</si>
  <si>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</si>
  <si>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</si>
  <si>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</si>
  <si>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</si>
  <si>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</si>
  <si>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</si>
  <si>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</si>
  <si>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</si>
  <si>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</si>
  <si>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</si>
  <si>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</si>
  <si>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</si>
  <si>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</si>
  <si>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</si>
  <si>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</si>
  <si>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</si>
  <si>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</si>
  <si>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</si>
  <si>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</si>
  <si>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</si>
  <si>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</si>
  <si>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</si>
  <si>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</si>
  <si>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</si>
  <si>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</si>
  <si>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</si>
  <si>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</si>
  <si>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</si>
  <si>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</si>
  <si>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</si>
  <si>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</si>
  <si>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</si>
  <si>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</si>
  <si>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</si>
  <si>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</si>
  <si>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</si>
  <si>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</si>
  <si>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</si>
  <si>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</si>
  <si>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</si>
  <si>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</si>
  <si>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</si>
  <si>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</si>
  <si>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</si>
  <si>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</si>
  <si>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</si>
  <si>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</si>
  <si>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</si>
  <si>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</si>
  <si>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</si>
  <si>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</si>
  <si>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</si>
  <si>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</si>
  <si>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</si>
  <si>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</si>
  <si>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</si>
  <si>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</si>
  <si>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</si>
  <si>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</si>
  <si>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</si>
  <si>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</si>
  <si>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</si>
  <si>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</si>
  <si>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</si>
  <si>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</si>
  <si>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</si>
  <si>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</si>
  <si>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</si>
  <si>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</si>
  <si>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</si>
  <si>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</si>
  <si>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</si>
  <si>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</si>
  <si>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</si>
  <si>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</si>
  <si>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</si>
  <si>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</si>
  <si>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</si>
  <si>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</si>
  <si>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</si>
  <si>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</si>
  <si>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</si>
  <si>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</si>
  <si>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</si>
  <si>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</si>
  <si>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</si>
  <si>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</si>
  <si>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</si>
  <si>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</si>
  <si>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</si>
  <si>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</si>
  <si>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</si>
  <si>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</si>
  <si>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</si>
  <si>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</si>
  <si>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</si>
  <si>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</si>
  <si>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</si>
  <si>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</si>
  <si>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</si>
  <si>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</si>
  <si>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</si>
  <si>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</si>
  <si>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</si>
  <si>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</si>
  <si>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</si>
  <si>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</si>
  <si>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</si>
  <si>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</si>
  <si>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</si>
  <si>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</si>
  <si>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</si>
  <si>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</si>
  <si>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</si>
  <si>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</si>
  <si>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</si>
  <si>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</si>
  <si>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</si>
  <si>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</si>
  <si>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</si>
  <si>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</si>
  <si>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</si>
  <si>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</si>
  <si>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</si>
  <si>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</si>
  <si>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</si>
  <si>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</si>
  <si>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</si>
  <si>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</si>
  <si>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</si>
  <si>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</si>
  <si>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</si>
  <si>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</si>
  <si>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</si>
  <si>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</si>
  <si>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</si>
  <si>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</si>
  <si>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</si>
  <si>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</si>
  <si>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</si>
  <si>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</si>
  <si>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</si>
  <si>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</si>
  <si>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</si>
  <si>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</si>
  <si>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</si>
  <si>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</si>
  <si>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</si>
  <si>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</si>
  <si>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</si>
  <si>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</si>
  <si>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</si>
  <si>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</si>
  <si>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</si>
  <si>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</si>
  <si>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</si>
  <si>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</si>
  <si>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</si>
  <si>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</si>
  <si>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</si>
  <si>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</si>
  <si>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</si>
  <si>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</si>
  <si>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</si>
  <si>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</si>
  <si>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</si>
  <si>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</si>
  <si>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</si>
  <si>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</si>
  <si>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</si>
  <si>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</si>
  <si>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</si>
  <si>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</si>
  <si>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</si>
  <si>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</si>
  <si>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</si>
  <si>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</si>
  <si>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</si>
  <si>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</si>
  <si>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</si>
  <si>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</si>
  <si>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</si>
  <si>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</si>
  <si>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</si>
  <si>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</si>
  <si>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</si>
  <si>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</si>
  <si>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</si>
  <si>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</si>
  <si>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</si>
  <si>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</si>
  <si>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</si>
  <si>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</si>
  <si>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</si>
  <si>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</si>
  <si>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</si>
  <si>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</si>
  <si>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</si>
  <si>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</si>
  <si>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</si>
  <si>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</si>
  <si>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</si>
  <si>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</si>
  <si>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</si>
  <si>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</si>
  <si>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</si>
  <si>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</si>
  <si>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</si>
  <si>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</si>
  <si>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</si>
  <si>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</si>
  <si>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</si>
  <si>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</si>
  <si>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</si>
  <si>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</si>
  <si>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</si>
  <si>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</si>
  <si>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</si>
  <si>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</si>
  <si>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</si>
  <si>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</si>
  <si>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</si>
  <si>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</si>
  <si>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</si>
  <si>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</si>
  <si>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</si>
  <si>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</si>
  <si>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</si>
  <si>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</si>
  <si>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</si>
  <si>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</si>
  <si>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</si>
  <si>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</si>
  <si>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</si>
  <si>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</si>
  <si>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</si>
  <si>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</si>
  <si>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</si>
  <si>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</si>
  <si>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</si>
  <si>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</si>
  <si>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</si>
  <si>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</si>
  <si>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</si>
  <si>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</si>
  <si>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</si>
  <si>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</si>
  <si>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</si>
  <si>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</si>
  <si>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</si>
  <si>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</si>
  <si>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</si>
  <si>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</si>
  <si>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</si>
  <si>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</si>
  <si>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</si>
  <si>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</si>
  <si>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</si>
  <si>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</si>
  <si>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</si>
  <si>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</si>
  <si>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</si>
  <si>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</si>
  <si>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</si>
  <si>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</si>
  <si>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</si>
  <si>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</si>
  <si>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</si>
  <si>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</si>
  <si>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</si>
  <si>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</si>
  <si>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</si>
  <si>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</si>
  <si>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</si>
  <si>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</si>
  <si>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</si>
  <si>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</si>
  <si>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</si>
  <si>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</si>
  <si>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</si>
  <si>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</si>
  <si>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</si>
  <si>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</si>
  <si>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</si>
  <si>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</si>
  <si>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</si>
  <si>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</si>
  <si>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</si>
  <si>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</si>
  <si>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</si>
  <si>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</si>
  <si>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</si>
  <si>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</si>
  <si>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</si>
  <si>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</si>
  <si>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</si>
  <si>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</si>
  <si>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</si>
  <si>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</si>
  <si>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</si>
  <si>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</si>
  <si>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</si>
  <si>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</si>
  <si>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</si>
  <si>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</si>
  <si>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</si>
  <si>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</si>
  <si>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</si>
  <si>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</si>
  <si>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</si>
  <si>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</si>
  <si>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</si>
  <si>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</si>
  <si>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</si>
  <si>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</si>
  <si>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</si>
  <si>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</si>
  <si>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</si>
  <si>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</si>
  <si>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</si>
  <si>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</si>
  <si>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</si>
  <si>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</si>
  <si>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</si>
  <si>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</si>
  <si>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</si>
  <si>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</si>
  <si>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</si>
  <si>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</si>
  <si>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</si>
  <si>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</si>
  <si>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</si>
  <si>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</si>
  <si>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</si>
  <si>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</si>
  <si>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</si>
  <si>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</si>
  <si>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</si>
  <si>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</si>
  <si>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</si>
  <si>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</si>
  <si>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</si>
  <si>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</si>
  <si>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</si>
  <si>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</si>
  <si>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</si>
  <si>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</si>
  <si>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</si>
  <si>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</si>
  <si>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</si>
  <si>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</si>
  <si>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</si>
  <si>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</si>
  <si>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</si>
  <si>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</si>
  <si>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</si>
  <si>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</si>
  <si>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</si>
  <si>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</si>
  <si>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</si>
  <si>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</si>
  <si>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</si>
  <si>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</si>
  <si>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</si>
  <si>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</si>
  <si>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</si>
  <si>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</si>
  <si>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</si>
  <si>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</si>
  <si>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</si>
  <si>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</si>
  <si>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</si>
  <si>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</si>
  <si>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</si>
  <si>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</si>
  <si>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</si>
  <si>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</si>
  <si>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</si>
  <si>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</si>
  <si>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</si>
  <si>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</si>
  <si>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</si>
  <si>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</si>
  <si>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</si>
  <si>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</si>
  <si>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</si>
  <si>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</si>
  <si>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</si>
  <si>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</si>
  <si>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</si>
  <si>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</si>
  <si>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</si>
  <si>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</si>
  <si>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</si>
  <si>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</si>
  <si>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</si>
  <si>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</si>
  <si>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</si>
  <si>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</si>
  <si>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</si>
  <si>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</si>
  <si>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</si>
  <si>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</si>
  <si>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</si>
  <si>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</si>
  <si>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</si>
  <si>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</si>
  <si>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</si>
  <si>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</si>
  <si>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</si>
  <si>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</si>
  <si>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</si>
  <si>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</si>
  <si>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</si>
  <si>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</si>
  <si>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</si>
  <si>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</si>
  <si>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</si>
  <si>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</si>
  <si>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</si>
  <si>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</si>
  <si>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</si>
  <si>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</si>
  <si>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</si>
  <si>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</si>
  <si>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</si>
  <si>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</si>
  <si>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</si>
  <si>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</si>
  <si>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</si>
  <si>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</si>
  <si>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</si>
  <si>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</si>
  <si>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</si>
  <si>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</si>
  <si>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</si>
  <si>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</si>
  <si>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</si>
  <si>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</si>
  <si>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</si>
  <si>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</si>
  <si>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</si>
  <si>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</si>
  <si>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</si>
  <si>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</si>
  <si>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</si>
  <si>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</si>
  <si>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</si>
  <si>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</si>
  <si>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</si>
  <si>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</si>
  <si>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</si>
  <si>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</si>
  <si>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</si>
  <si>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</si>
  <si>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</si>
  <si>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</si>
  <si>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</si>
  <si>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</si>
  <si>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</si>
  <si>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</si>
  <si>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</si>
  <si>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</si>
  <si>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</si>
  <si>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</si>
  <si>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</si>
  <si>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</si>
  <si>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</si>
  <si>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</si>
  <si>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</si>
  <si>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</si>
  <si>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</si>
  <si>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</si>
  <si>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</si>
  <si>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</si>
  <si>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</si>
  <si>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</si>
  <si>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</si>
  <si>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</si>
  <si>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</si>
  <si>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</si>
  <si>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</si>
  <si>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</si>
  <si>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</si>
  <si>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</si>
  <si>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</si>
  <si>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</si>
  <si>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</si>
  <si>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</si>
  <si>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</si>
  <si>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</si>
  <si>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</si>
  <si>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</si>
  <si>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</si>
  <si>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</si>
  <si>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</si>
  <si>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</si>
  <si>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</si>
  <si>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</si>
  <si>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</si>
  <si>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</si>
  <si>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</si>
  <si>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</si>
  <si>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</si>
  <si>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</si>
  <si>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</si>
  <si>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</si>
  <si>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</si>
  <si>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</si>
  <si>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</si>
  <si>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</si>
  <si>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</si>
  <si>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</si>
  <si>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</si>
  <si>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</si>
  <si>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</si>
  <si>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</si>
  <si>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</si>
  <si>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</si>
  <si>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</si>
  <si>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</si>
  <si>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</si>
  <si>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</si>
  <si>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</si>
  <si>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</si>
  <si>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</si>
  <si>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</si>
  <si>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</si>
  <si>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</si>
  <si>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</si>
  <si>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</si>
  <si>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</si>
  <si>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</si>
  <si>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</si>
  <si>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</si>
  <si>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</si>
  <si>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</si>
  <si>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</si>
  <si>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</si>
  <si>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</si>
  <si>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</si>
  <si>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</si>
  <si>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</si>
  <si>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</si>
  <si>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</si>
  <si>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</si>
  <si>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</si>
  <si>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</si>
  <si>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</si>
  <si>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</si>
  <si>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</si>
  <si>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</si>
  <si>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</si>
  <si>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</si>
  <si>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</si>
  <si>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</si>
  <si>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</si>
  <si>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</si>
  <si>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</si>
  <si>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</si>
  <si>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</si>
  <si>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</si>
  <si>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</si>
  <si>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</si>
  <si>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</si>
  <si>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</si>
  <si>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</si>
  <si>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</si>
  <si>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</si>
  <si>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</si>
  <si>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</si>
  <si>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</si>
  <si>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</si>
  <si>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</si>
  <si>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</si>
  <si>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</si>
  <si>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</si>
  <si>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</si>
  <si>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</si>
  <si>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</si>
  <si>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</si>
  <si>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</si>
  <si>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</si>
  <si>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</si>
  <si>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</si>
  <si>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</si>
  <si>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</si>
  <si>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</si>
  <si>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</si>
  <si>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</si>
  <si>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</si>
  <si>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</si>
  <si>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</si>
  <si>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</si>
  <si>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</si>
  <si>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</si>
  <si>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</si>
  <si>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</si>
  <si>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</si>
  <si>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</si>
  <si>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</si>
  <si>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</si>
  <si>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</si>
  <si>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</si>
  <si>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</si>
  <si>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</si>
  <si>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</si>
  <si>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</si>
  <si>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</si>
  <si>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</si>
  <si>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</si>
  <si>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</si>
  <si>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</si>
  <si>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</si>
  <si>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</si>
  <si>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</si>
  <si>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</si>
  <si>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</si>
  <si>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</si>
  <si>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</si>
  <si>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</si>
  <si>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</si>
  <si>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</si>
  <si>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</si>
  <si>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</si>
  <si>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</si>
  <si>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</si>
  <si>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</si>
  <si>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</si>
  <si>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</si>
  <si>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</si>
  <si>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</si>
  <si>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</si>
  <si>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</si>
  <si>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</si>
  <si>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</si>
  <si>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</si>
  <si>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</si>
  <si>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</si>
  <si>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</si>
  <si>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</si>
  <si>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</si>
  <si>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</si>
  <si>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</si>
  <si>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</si>
  <si>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</si>
  <si>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</si>
  <si>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</si>
  <si>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</si>
  <si>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</si>
  <si>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</si>
  <si>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</si>
  <si>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</si>
  <si>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</si>
  <si>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</si>
  <si>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</si>
  <si>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</si>
  <si>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</si>
  <si>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</si>
  <si>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</si>
  <si>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</si>
  <si>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</si>
  <si>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</si>
  <si>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</si>
  <si>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</si>
  <si>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</si>
  <si>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</si>
  <si>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</si>
  <si>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</si>
  <si>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</si>
  <si>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</si>
  <si>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</si>
  <si>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</si>
  <si>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</si>
  <si>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</si>
  <si>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</si>
  <si>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</si>
  <si>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</si>
  <si>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</si>
  <si>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</si>
  <si>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</si>
  <si>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</si>
  <si>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</si>
  <si>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</si>
  <si>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</si>
  <si>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</si>
  <si>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</si>
  <si>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</si>
  <si>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</si>
  <si>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</si>
  <si>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</si>
  <si>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</si>
  <si>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</si>
  <si>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</si>
  <si>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</si>
  <si>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</si>
  <si>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</si>
  <si>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</si>
  <si>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</si>
  <si>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</si>
  <si>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</si>
  <si>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</si>
  <si>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</si>
  <si>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</si>
  <si>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</si>
  <si>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</si>
  <si>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</si>
  <si>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</si>
  <si>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</si>
  <si>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</si>
  <si>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</si>
  <si>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</si>
  <si>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</si>
  <si>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</si>
  <si>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</si>
  <si>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</si>
  <si>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</si>
  <si>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</si>
  <si>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</si>
  <si>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</si>
  <si>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</si>
  <si>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</si>
  <si>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</si>
  <si>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</si>
  <si>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</si>
  <si>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</si>
  <si>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</si>
  <si>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</si>
  <si>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</si>
  <si>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</si>
  <si>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</si>
  <si>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</si>
  <si>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</si>
  <si>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</si>
  <si>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</si>
  <si>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</si>
  <si>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</si>
  <si>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</si>
  <si>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</si>
  <si>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</si>
  <si>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</si>
  <si>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</si>
  <si>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</si>
  <si>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</si>
  <si>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</si>
  <si>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</si>
  <si>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</si>
  <si>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</si>
  <si>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</si>
  <si>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</si>
  <si>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</si>
  <si>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</si>
  <si>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</si>
  <si>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</si>
  <si>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</si>
  <si>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</si>
  <si>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</si>
  <si>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</si>
  <si>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</si>
  <si>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</si>
  <si>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</si>
  <si>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</si>
  <si>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</si>
  <si>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</si>
  <si>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</si>
  <si>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</si>
  <si>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</si>
  <si>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</si>
  <si>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</si>
  <si>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</si>
  <si>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</si>
  <si>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</si>
  <si>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</si>
  <si>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</si>
  <si>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</si>
  <si>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</si>
  <si>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</si>
  <si>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</si>
  <si>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</si>
  <si>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</si>
  <si>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</si>
  <si>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</si>
  <si>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</si>
  <si>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</si>
  <si>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</si>
  <si>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</si>
  <si>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</si>
  <si>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</si>
  <si>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</si>
  <si>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</si>
  <si>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</si>
  <si>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</si>
  <si>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</si>
  <si>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</si>
  <si>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</si>
  <si>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</si>
  <si>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</si>
  <si>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</si>
  <si>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</si>
  <si>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</si>
  <si>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</si>
  <si>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</si>
  <si>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</si>
  <si>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</si>
  <si>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</si>
  <si>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</si>
  <si>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</si>
  <si>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</si>
  <si>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</si>
  <si>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</si>
  <si>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</si>
  <si>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</si>
  <si>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</si>
  <si>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</si>
  <si>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</si>
  <si>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</si>
  <si>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</si>
  <si>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</si>
  <si>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</si>
  <si>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</si>
  <si>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</si>
  <si>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</si>
  <si>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</si>
  <si>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</si>
  <si>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</si>
  <si>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</si>
  <si>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</si>
  <si>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</si>
  <si>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</si>
  <si>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</si>
  <si>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</si>
  <si>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</si>
  <si>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</si>
  <si>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</si>
  <si>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</si>
  <si>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</si>
  <si>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</si>
  <si>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</si>
  <si>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</si>
  <si>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</si>
  <si>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</si>
  <si>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</si>
  <si>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</si>
  <si>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</si>
  <si>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</si>
  <si>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</si>
  <si>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</si>
  <si>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</si>
  <si>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</si>
  <si>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</si>
  <si>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</si>
  <si>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</si>
  <si>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</si>
  <si>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</si>
  <si>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</si>
  <si>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</si>
  <si>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</si>
  <si>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</si>
  <si>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</si>
  <si>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</si>
  <si>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</si>
  <si>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</si>
  <si>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</si>
  <si>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</si>
  <si>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</si>
  <si>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</si>
  <si>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</si>
  <si>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</si>
  <si>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</si>
  <si>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</si>
  <si>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</si>
  <si>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</si>
  <si>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</si>
  <si>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</si>
  <si>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</si>
  <si>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</si>
  <si>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</si>
  <si>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</si>
  <si>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</si>
  <si>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</si>
  <si>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</si>
  <si>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</si>
  <si>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</si>
  <si>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</si>
  <si>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</si>
  <si>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</si>
  <si>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</si>
  <si>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</si>
  <si>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</si>
  <si>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</si>
  <si>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</si>
  <si>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</si>
  <si>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</si>
  <si>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</si>
  <si>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</si>
  <si>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</si>
  <si>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</si>
  <si>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</si>
  <si>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</si>
  <si>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</si>
  <si>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</si>
  <si>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</si>
  <si>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</si>
  <si>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</si>
  <si>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</si>
  <si>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</si>
  <si>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</si>
  <si>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</si>
  <si>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</si>
  <si>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</si>
  <si>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</si>
  <si>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</si>
  <si>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</si>
  <si>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</si>
  <si>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</si>
  <si>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</si>
  <si>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</si>
  <si>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</si>
  <si>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</si>
  <si>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</si>
  <si>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</si>
  <si>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</si>
  <si>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</si>
  <si>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</si>
  <si>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</si>
  <si>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</si>
  <si>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</si>
  <si>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</si>
  <si>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</si>
  <si>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</si>
  <si>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</si>
  <si>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</si>
  <si>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</si>
  <si>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</si>
  <si>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</si>
  <si>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</si>
  <si>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</si>
  <si>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</si>
  <si>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</si>
  <si>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</si>
  <si>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</si>
  <si>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</si>
  <si>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</si>
  <si>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</si>
  <si>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</si>
  <si>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</si>
  <si>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</si>
  <si>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</si>
  <si>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</si>
  <si>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</si>
  <si>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</si>
  <si>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</si>
  <si>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</si>
  <si>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</si>
  <si>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</si>
  <si>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</si>
  <si>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</si>
  <si>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</si>
  <si>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</si>
  <si>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</si>
  <si>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</si>
  <si>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</si>
  <si>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</si>
  <si>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</si>
  <si>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</si>
  <si>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</si>
  <si>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</si>
  <si>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</si>
  <si>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</si>
  <si>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</si>
  <si>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</si>
  <si>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</si>
  <si>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</si>
  <si>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</si>
  <si>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</si>
  <si>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</si>
  <si>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</si>
  <si>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</si>
  <si>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</si>
  <si>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</si>
  <si>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</si>
  <si>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</si>
  <si>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</si>
  <si>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</si>
  <si>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</si>
  <si>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</si>
  <si>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</si>
  <si>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</si>
  <si>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</si>
  <si>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</si>
  <si>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</si>
  <si>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</si>
  <si>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</si>
  <si>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</si>
  <si>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</si>
  <si>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</si>
  <si>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</si>
  <si>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</si>
  <si>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</si>
  <si>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</si>
  <si>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</si>
  <si>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</si>
  <si>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</si>
  <si>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</si>
  <si>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</si>
  <si>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</si>
  <si>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</si>
  <si>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</si>
  <si>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</si>
  <si>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</si>
  <si>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</si>
  <si>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</si>
  <si>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</si>
  <si>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</si>
  <si>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</si>
  <si>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</si>
  <si>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</si>
  <si>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</si>
  <si>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</si>
  <si>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</si>
  <si>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</si>
  <si>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</si>
  <si>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</si>
  <si>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</si>
  <si>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</si>
  <si>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</si>
  <si>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</si>
  <si>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</si>
  <si>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</si>
  <si>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</si>
  <si>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</si>
  <si>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</si>
  <si>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</si>
  <si>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</si>
  <si>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</si>
  <si>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</si>
  <si>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</si>
  <si>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</si>
  <si>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</si>
  <si>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</si>
  <si>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</si>
  <si>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</si>
  <si>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</si>
  <si>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</si>
  <si>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</si>
  <si>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</si>
  <si>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</si>
  <si>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</si>
  <si>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</si>
  <si>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</si>
  <si>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</si>
  <si>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</si>
  <si>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</si>
  <si>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</si>
  <si>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</si>
  <si>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</si>
  <si>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</si>
  <si>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</si>
  <si>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</si>
  <si>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</si>
  <si>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</si>
  <si>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</si>
  <si>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</si>
  <si>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</si>
  <si>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</si>
  <si>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</si>
  <si>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</si>
  <si>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</si>
  <si>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</si>
  <si>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</si>
  <si>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</si>
  <si>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</si>
  <si>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</si>
  <si>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</si>
  <si>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</si>
  <si>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</si>
  <si>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</si>
  <si>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</si>
  <si>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</si>
  <si>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</si>
  <si>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</si>
  <si>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</si>
  <si>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</si>
  <si>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</si>
  <si>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</si>
  <si>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</si>
  <si>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</si>
  <si>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</si>
  <si>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</si>
  <si>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</si>
  <si>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</si>
  <si>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</si>
  <si>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</si>
  <si>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</si>
  <si>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</si>
  <si>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</si>
  <si>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</si>
  <si>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</si>
  <si>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</si>
  <si>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</si>
  <si>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</si>
  <si>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</si>
  <si>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</si>
  <si>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</si>
  <si>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</si>
  <si>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</si>
  <si>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</si>
  <si>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</si>
  <si>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</si>
  <si>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</si>
  <si>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</si>
  <si>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</si>
  <si>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</si>
  <si>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</si>
  <si>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</si>
  <si>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</si>
  <si>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</si>
  <si>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</si>
  <si>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</si>
  <si>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</si>
  <si>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</si>
  <si>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</si>
  <si>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</si>
  <si>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</si>
  <si>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</si>
  <si>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</si>
  <si>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</si>
  <si>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</si>
  <si>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</si>
  <si>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</si>
  <si>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</si>
  <si>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</si>
  <si>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</si>
  <si>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</si>
  <si>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</si>
  <si>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</si>
  <si>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</si>
  <si>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</si>
  <si>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</si>
  <si>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</si>
  <si>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</si>
  <si>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</si>
  <si>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</si>
  <si>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</si>
  <si>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</si>
  <si>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</si>
  <si>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</si>
  <si>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</si>
  <si>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</si>
  <si>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</si>
  <si>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</si>
  <si>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</si>
  <si>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</si>
  <si>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</si>
  <si>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</si>
  <si>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</si>
  <si>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</si>
  <si>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</si>
  <si>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</si>
  <si>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</si>
  <si>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</si>
  <si>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</si>
  <si>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</si>
  <si>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</si>
  <si>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</si>
  <si>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</si>
  <si>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</si>
  <si>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</si>
  <si>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</si>
  <si>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</si>
  <si>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</si>
  <si>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</si>
  <si>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</si>
  <si>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</si>
  <si>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</si>
  <si>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</si>
  <si>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</si>
  <si>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</si>
  <si>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</si>
  <si>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</si>
  <si>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</si>
  <si>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</si>
  <si>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</si>
  <si>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</si>
  <si>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</si>
  <si>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</si>
  <si>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</si>
  <si>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</si>
  <si>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</si>
  <si>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</si>
  <si>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</si>
  <si>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</si>
  <si>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</si>
  <si>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</si>
  <si>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</si>
  <si>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</si>
  <si>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</si>
  <si>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</si>
  <si>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</si>
  <si>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</si>
  <si>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</si>
  <si>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</si>
  <si>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</si>
  <si>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</si>
  <si>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</si>
  <si>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</si>
  <si>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</si>
  <si>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</si>
  <si>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</si>
  <si>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</si>
  <si>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</si>
  <si>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</si>
  <si>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</si>
  <si>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</si>
  <si>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</si>
  <si>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</si>
  <si>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</si>
  <si>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</si>
  <si>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</si>
  <si>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</si>
  <si>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</si>
  <si>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</si>
  <si>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</si>
  <si>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</si>
  <si>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</si>
  <si>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</si>
  <si>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</si>
  <si>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</si>
  <si>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</si>
  <si>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</si>
  <si>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</si>
  <si>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</si>
  <si>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</si>
  <si>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</si>
  <si>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</si>
  <si>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</si>
  <si>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</si>
  <si>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</si>
  <si>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</si>
  <si>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</si>
  <si>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</si>
  <si>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</si>
  <si>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</si>
  <si>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</si>
  <si>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</si>
  <si>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</si>
  <si>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</si>
  <si>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</si>
  <si>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</si>
  <si>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</si>
  <si>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</si>
  <si>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</si>
  <si>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</si>
  <si>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</si>
  <si>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</si>
  <si>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</si>
  <si>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</si>
  <si>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</si>
  <si>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</si>
  <si>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</si>
  <si>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</si>
  <si>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</si>
  <si>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</si>
  <si>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</si>
  <si>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</si>
  <si>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</si>
  <si>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</si>
  <si>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</si>
  <si>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</si>
  <si>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</si>
  <si>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</si>
  <si>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</si>
  <si>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</si>
  <si>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</si>
  <si>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</si>
  <si>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</si>
  <si>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</si>
  <si>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</si>
  <si>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</si>
  <si>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</si>
  <si>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</si>
  <si>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</si>
  <si>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</si>
  <si>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</si>
  <si>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</si>
  <si>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</si>
  <si>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</si>
  <si>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</si>
  <si>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</si>
  <si>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</si>
  <si>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</si>
  <si>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</si>
  <si>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</si>
  <si>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</si>
  <si>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</si>
  <si>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</si>
  <si>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</si>
  <si>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</si>
  <si>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</si>
  <si>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</si>
  <si>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</si>
  <si>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</si>
  <si>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</si>
  <si>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</si>
  <si>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</si>
  <si>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</si>
  <si>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</si>
  <si>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</si>
  <si>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</si>
  <si>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</si>
  <si>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</si>
  <si>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</si>
  <si>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</si>
  <si>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</si>
  <si>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</si>
  <si>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</si>
  <si>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</si>
  <si>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</si>
  <si>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</si>
  <si>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</si>
  <si>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</si>
  <si>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</si>
  <si>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</si>
  <si>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</si>
  <si>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</si>
  <si>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</si>
  <si>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</si>
  <si>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</si>
  <si>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</si>
  <si>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</si>
  <si>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</si>
  <si>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</si>
  <si>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</si>
  <si>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</si>
  <si>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</si>
  <si>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</si>
  <si>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</si>
  <si>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</si>
  <si>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</si>
  <si>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</si>
  <si>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</si>
  <si>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</si>
  <si>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</si>
  <si>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</si>
  <si>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</si>
  <si>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</si>
  <si>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</si>
  <si>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</si>
  <si>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</si>
  <si>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</si>
  <si>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</si>
  <si>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</si>
  <si>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</si>
  <si>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</si>
  <si>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</si>
  <si>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</si>
  <si>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</si>
  <si>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</si>
  <si>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</si>
  <si>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</si>
  <si>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</si>
  <si>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</si>
  <si>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</si>
  <si>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</si>
  <si>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</si>
  <si>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</si>
  <si>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</si>
  <si>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</si>
  <si>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</si>
  <si>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</si>
  <si>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</si>
  <si>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</si>
  <si>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</si>
  <si>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</si>
  <si>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</si>
  <si>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</si>
  <si>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</si>
  <si>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</si>
  <si>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</si>
  <si>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</si>
  <si>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</si>
  <si>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</si>
  <si>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</si>
  <si>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</si>
  <si>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</si>
  <si>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</si>
  <si>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</si>
  <si>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</si>
  <si>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</si>
  <si>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</si>
  <si>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</si>
  <si>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</si>
  <si>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</si>
  <si>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</si>
  <si>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</si>
  <si>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</si>
  <si>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</si>
  <si>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</si>
  <si>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</si>
  <si>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</si>
  <si>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</si>
  <si>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</si>
  <si>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</si>
  <si>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</si>
  <si>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</si>
  <si>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</si>
  <si>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</si>
  <si>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</si>
  <si>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</si>
  <si>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</si>
  <si>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</si>
  <si>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</si>
  <si>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</si>
  <si>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</si>
  <si>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</si>
  <si>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</si>
  <si>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</si>
  <si>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</si>
  <si>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</si>
  <si>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</si>
  <si>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</si>
  <si>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</si>
  <si>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</si>
  <si>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</si>
  <si>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</si>
  <si>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</si>
  <si>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</si>
  <si>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</si>
  <si>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</si>
  <si>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</si>
  <si>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</si>
  <si>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</si>
  <si>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</si>
  <si>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</si>
  <si>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</si>
  <si>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</si>
  <si>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</si>
  <si>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</si>
  <si>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</si>
  <si>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</si>
  <si>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</si>
  <si>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</si>
  <si>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</si>
  <si>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</si>
  <si>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</si>
  <si>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</si>
  <si>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</si>
  <si>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</si>
  <si>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</si>
  <si>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</si>
  <si>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</si>
  <si>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</si>
  <si>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</si>
  <si>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</si>
  <si>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</si>
  <si>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</si>
  <si>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</si>
  <si>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</si>
  <si>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</si>
  <si>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</si>
  <si>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</si>
  <si>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</si>
  <si>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</si>
  <si>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</si>
  <si>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</si>
  <si>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</si>
  <si>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</si>
  <si>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</si>
  <si>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</si>
  <si>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</si>
  <si>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</si>
  <si>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</si>
  <si>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</si>
  <si>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</si>
  <si>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</si>
  <si>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</si>
  <si>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</si>
  <si>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</si>
  <si>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</si>
  <si>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</si>
  <si>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</si>
  <si>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</si>
  <si>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</si>
  <si>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</si>
  <si>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</si>
  <si>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</si>
  <si>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</si>
  <si>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</si>
  <si>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</si>
  <si>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</si>
  <si>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</si>
  <si>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</si>
  <si>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</si>
  <si>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</si>
  <si>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</si>
  <si>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</si>
  <si>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</si>
  <si>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</si>
  <si>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</si>
  <si>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</si>
  <si>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</si>
  <si>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</si>
  <si>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</si>
  <si>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</si>
  <si>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</si>
  <si>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</si>
  <si>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</si>
  <si>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</si>
  <si>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</si>
  <si>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</si>
  <si>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</si>
  <si>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</si>
  <si>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</si>
  <si>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</si>
  <si>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</si>
  <si>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</si>
  <si>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</si>
  <si>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</si>
  <si>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</si>
  <si>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</si>
  <si>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</si>
  <si>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</si>
  <si>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</si>
  <si>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</si>
  <si>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</si>
  <si>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</si>
  <si>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</si>
  <si>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</si>
  <si>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</si>
  <si>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</si>
  <si>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</si>
  <si>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</si>
  <si>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</si>
  <si>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</si>
  <si>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</si>
  <si>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</si>
  <si>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</si>
  <si>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</si>
  <si>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</si>
  <si>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</si>
  <si>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</si>
  <si>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</si>
  <si>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</si>
  <si>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</si>
  <si>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</si>
  <si>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</si>
  <si>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</si>
  <si>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</si>
  <si>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</si>
  <si>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</si>
  <si>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</si>
  <si>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</si>
  <si>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</si>
  <si>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</si>
  <si>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</si>
  <si>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</si>
  <si>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</si>
  <si>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</si>
  <si>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</si>
  <si>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</si>
  <si>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</si>
  <si>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</si>
  <si>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</si>
  <si>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</si>
  <si>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</si>
  <si>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</si>
  <si>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</si>
  <si>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</si>
  <si>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</si>
  <si>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</si>
  <si>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</si>
  <si>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</si>
  <si>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</si>
  <si>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</si>
  <si>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</si>
  <si>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</si>
  <si>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</si>
  <si>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</si>
  <si>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</si>
  <si>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</si>
  <si>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</si>
  <si>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</si>
  <si>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</si>
  <si>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</si>
  <si>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</si>
  <si>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</si>
  <si>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</si>
  <si>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</si>
  <si>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</si>
  <si>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</si>
  <si>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</si>
  <si>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</si>
  <si>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</si>
  <si>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</si>
  <si>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</si>
  <si>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</si>
  <si>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</si>
  <si>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</si>
  <si>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</si>
  <si>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</si>
  <si>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</si>
  <si>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</si>
  <si>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</si>
  <si>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</si>
  <si>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</si>
  <si>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</si>
  <si>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</si>
  <si>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</si>
  <si>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</si>
  <si>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</si>
  <si>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</si>
  <si>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</si>
  <si>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</si>
  <si>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</si>
  <si>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</si>
  <si>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</si>
  <si>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</si>
  <si>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</si>
  <si>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</si>
  <si>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</si>
  <si>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</si>
  <si>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</si>
  <si>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</si>
  <si>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</si>
  <si>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</si>
  <si>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</si>
  <si>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</si>
  <si>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</si>
  <si>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</si>
  <si>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</si>
  <si>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</si>
  <si>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</si>
  <si>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</si>
  <si>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</si>
  <si>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</si>
  <si>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</si>
  <si>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</si>
  <si>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</si>
  <si>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</si>
  <si>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</si>
  <si>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</si>
  <si>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</si>
  <si>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</si>
  <si>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</si>
  <si>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</si>
  <si>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</si>
  <si>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</si>
  <si>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</si>
  <si>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</si>
  <si>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</si>
  <si>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</si>
  <si>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</si>
  <si>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</si>
  <si>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</si>
  <si>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</si>
  <si>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</si>
  <si>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</si>
  <si>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</si>
  <si>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</si>
  <si>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</si>
  <si>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</si>
  <si>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</si>
  <si>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</si>
  <si>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</si>
  <si>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</si>
  <si>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</si>
  <si>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</si>
  <si>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</si>
  <si>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</si>
  <si>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</si>
  <si>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</si>
  <si>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</si>
  <si>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</si>
  <si>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</si>
  <si>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</si>
  <si>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</si>
  <si>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</si>
  <si>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</si>
  <si>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</si>
  <si>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</si>
  <si>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</si>
  <si>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</si>
  <si>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</si>
  <si>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</si>
  <si>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</si>
  <si>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</si>
  <si>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</si>
  <si>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</si>
  <si>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</si>
  <si>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</si>
  <si>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</si>
  <si>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</si>
  <si>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</si>
  <si>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</si>
  <si>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</si>
  <si>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</si>
  <si>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</si>
  <si>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</si>
  <si>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</si>
  <si>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</si>
  <si>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</si>
  <si>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</si>
  <si>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</si>
  <si>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</si>
  <si>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</si>
  <si>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</si>
  <si>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</si>
  <si>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</si>
  <si>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</si>
  <si>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</si>
  <si>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</si>
  <si>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</si>
  <si>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</si>
  <si>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</si>
  <si>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</si>
  <si>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</si>
  <si>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</si>
  <si>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</si>
  <si>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</si>
  <si>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</si>
  <si>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</si>
  <si>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</si>
  <si>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</si>
  <si>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</si>
  <si>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</si>
  <si>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</si>
  <si>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</si>
  <si>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</si>
  <si>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</si>
  <si>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</si>
  <si>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</si>
  <si>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</si>
  <si>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</si>
  <si>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</si>
  <si>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</si>
  <si>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</si>
  <si>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</si>
  <si>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</si>
  <si>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</si>
  <si>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</si>
  <si>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</si>
  <si>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</si>
  <si>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</si>
  <si>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</si>
  <si>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</si>
  <si>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</si>
  <si>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</si>
  <si>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</si>
  <si>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</si>
  <si>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</si>
  <si>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</si>
  <si>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</si>
  <si>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</si>
  <si>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</si>
  <si>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</si>
  <si>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</si>
  <si>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</si>
  <si>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</si>
  <si>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</si>
  <si>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</si>
  <si>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</si>
  <si>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</si>
  <si>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</si>
  <si>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</si>
  <si>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</si>
  <si>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</si>
  <si>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</si>
  <si>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</si>
  <si>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</si>
  <si>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</si>
  <si>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</si>
  <si>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</si>
  <si>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</si>
  <si>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</si>
  <si>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</si>
  <si>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</si>
  <si>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</si>
  <si>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</si>
  <si>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</si>
  <si>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</si>
  <si>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</si>
  <si>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</si>
  <si>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</si>
  <si>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</si>
  <si>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</si>
  <si>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</si>
  <si>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</si>
  <si>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</si>
  <si>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</si>
  <si>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</si>
  <si>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</si>
  <si>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</si>
  <si>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</si>
  <si>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</si>
  <si>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</si>
  <si>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</si>
  <si>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</si>
  <si>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</si>
  <si>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</si>
  <si>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</si>
  <si>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</si>
  <si>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</si>
  <si>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</si>
  <si>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</si>
  <si>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</si>
  <si>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</si>
  <si>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</si>
  <si>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</si>
  <si>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</si>
  <si>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</si>
  <si>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</si>
  <si>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</si>
  <si>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</si>
  <si>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</si>
  <si>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</si>
  <si>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</si>
  <si>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</si>
  <si>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</si>
  <si>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</si>
  <si>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</si>
  <si>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</si>
  <si>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</si>
  <si>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</si>
  <si>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</si>
  <si>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</si>
  <si>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</si>
  <si>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</si>
  <si>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</si>
  <si>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</si>
  <si>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</si>
  <si>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</si>
  <si>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</si>
  <si>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</si>
  <si>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</si>
  <si>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</si>
  <si>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</si>
  <si>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</si>
  <si>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</si>
  <si>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</si>
  <si>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</si>
  <si>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</si>
  <si>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</si>
  <si>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</si>
  <si>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</si>
  <si>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</si>
  <si>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</si>
  <si>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</si>
  <si>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</si>
  <si>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</si>
  <si>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</si>
  <si>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</si>
  <si>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</si>
  <si>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</si>
  <si>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</si>
  <si>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</si>
  <si>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</si>
  <si>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</si>
  <si>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</si>
  <si>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</si>
  <si>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</si>
  <si>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</si>
  <si>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</si>
  <si>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</si>
  <si>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</si>
  <si>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</si>
  <si>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</si>
  <si>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</si>
  <si>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</si>
  <si>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</si>
  <si>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</si>
  <si>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</si>
  <si>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</si>
  <si>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</si>
  <si>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</si>
  <si>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</si>
  <si>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</si>
  <si>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</si>
  <si>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</si>
  <si>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</si>
  <si>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</si>
  <si>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</si>
  <si>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</si>
  <si>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</si>
  <si>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</si>
  <si>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</si>
  <si>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</si>
  <si>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</si>
  <si>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</si>
  <si>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</si>
  <si>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</si>
  <si>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</si>
  <si>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</si>
  <si>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</si>
  <si>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</si>
  <si>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</si>
  <si>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</si>
  <si>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</si>
  <si>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</si>
  <si>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</si>
  <si>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</si>
  <si>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</si>
  <si>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</si>
  <si>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</si>
  <si>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</si>
  <si>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</si>
  <si>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</si>
  <si>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</si>
  <si>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</si>
  <si>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</si>
  <si>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</si>
  <si>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</si>
  <si>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</si>
  <si>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</si>
  <si>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</si>
  <si>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</si>
  <si>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</si>
  <si>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</si>
  <si>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</si>
  <si>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</si>
  <si>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</si>
  <si>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</si>
  <si>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</si>
  <si>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</si>
  <si>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</si>
  <si>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</si>
  <si>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</si>
  <si>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</si>
  <si>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</si>
  <si>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</si>
  <si>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</si>
  <si>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</si>
  <si>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</si>
  <si>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</si>
  <si>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</si>
  <si>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</si>
  <si>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</si>
  <si>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</si>
  <si>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</si>
  <si>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</si>
  <si>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</si>
  <si>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</si>
  <si>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</si>
  <si>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</si>
  <si>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</si>
  <si>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</si>
  <si>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</si>
  <si>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</si>
  <si>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</si>
  <si>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</si>
  <si>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</si>
  <si>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</si>
  <si>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</si>
  <si>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</si>
  <si>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</si>
  <si>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</si>
  <si>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</si>
  <si>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</si>
  <si>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</si>
  <si>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</si>
  <si>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</si>
  <si>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</si>
  <si>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</si>
  <si>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</si>
  <si>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</si>
  <si>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</si>
  <si>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</si>
  <si>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</si>
  <si>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</si>
  <si>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</si>
  <si>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</si>
  <si>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</si>
  <si>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</si>
  <si>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</si>
  <si>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</si>
  <si>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</si>
  <si>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</si>
  <si>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</si>
  <si>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</si>
  <si>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</si>
  <si>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</si>
  <si>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</si>
  <si>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</si>
  <si>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</si>
  <si>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</si>
  <si>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</si>
  <si>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</si>
  <si>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</si>
  <si>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</si>
  <si>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</si>
  <si>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</si>
  <si>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</si>
  <si>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</si>
  <si>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</si>
  <si>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</si>
  <si>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</si>
  <si>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</si>
  <si>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</si>
  <si>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</si>
  <si>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</si>
  <si>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</si>
  <si>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</si>
  <si>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</si>
  <si>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</si>
  <si>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</si>
  <si>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</si>
  <si>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</si>
  <si>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</si>
  <si>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</si>
  <si>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</si>
  <si>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</si>
  <si>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</si>
  <si>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</si>
  <si>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</si>
  <si>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</si>
  <si>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</si>
  <si>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</si>
  <si>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</si>
  <si>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</si>
  <si>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</si>
  <si>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</si>
  <si>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</si>
  <si>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</si>
  <si>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</si>
  <si>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</si>
  <si>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</si>
  <si>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</si>
  <si>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</si>
  <si>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</si>
  <si>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</si>
  <si>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</si>
  <si>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</si>
  <si>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</si>
  <si>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</si>
  <si>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</si>
  <si>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</si>
  <si>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</si>
  <si>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</si>
  <si>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</si>
  <si>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</si>
  <si>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</si>
  <si>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</si>
  <si>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</si>
  <si>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</si>
  <si>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</si>
  <si>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</si>
  <si>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</si>
  <si>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</si>
  <si>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</si>
  <si>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</si>
  <si>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</si>
  <si>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</si>
  <si>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</si>
  <si>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</si>
  <si>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</si>
  <si>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</si>
  <si>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</si>
  <si>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</si>
  <si>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</si>
  <si>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</si>
  <si>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</si>
  <si>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</si>
  <si>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</si>
  <si>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</si>
  <si>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</si>
  <si>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</si>
  <si>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</si>
  <si>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</si>
  <si>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</si>
  <si>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</si>
  <si>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</si>
  <si>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</si>
  <si>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</si>
  <si>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</si>
  <si>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</si>
  <si>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</si>
  <si>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</si>
  <si>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</si>
  <si>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</si>
  <si>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</si>
  <si>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</si>
  <si>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</si>
  <si>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</si>
  <si>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</si>
  <si>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</si>
  <si>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</si>
  <si>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</si>
  <si>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</si>
  <si>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</si>
  <si>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</si>
  <si>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</si>
  <si>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</si>
  <si>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</si>
  <si>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</si>
  <si>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</si>
  <si>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</si>
  <si>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</si>
  <si>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</si>
  <si>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</si>
  <si>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</si>
  <si>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</si>
  <si>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</si>
  <si>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</si>
  <si>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</si>
  <si>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</si>
  <si>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</si>
  <si>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</si>
  <si>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</si>
  <si>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</si>
  <si>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</si>
  <si>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</si>
  <si>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</si>
  <si>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</si>
  <si>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</si>
  <si>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</si>
  <si>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</si>
  <si>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</si>
  <si>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</si>
  <si>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</si>
  <si>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</si>
  <si>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</si>
  <si>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</si>
  <si>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</si>
  <si>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</si>
  <si>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</si>
  <si>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</si>
  <si>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</si>
  <si>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</si>
  <si>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</si>
  <si>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</si>
  <si>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</si>
  <si>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</si>
  <si>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</si>
  <si>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</si>
  <si>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</si>
  <si>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</si>
  <si>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</si>
  <si>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</si>
  <si>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</si>
  <si>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</si>
  <si>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</si>
  <si>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</si>
  <si>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</si>
  <si>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</si>
  <si>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</si>
  <si>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</si>
  <si>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</si>
  <si>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</si>
  <si>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</si>
  <si>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</si>
  <si>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</si>
  <si>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</si>
  <si>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</si>
  <si>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</si>
  <si>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</si>
  <si>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</si>
  <si>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</si>
  <si>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</si>
  <si>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</si>
  <si>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</si>
  <si>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</si>
  <si>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</si>
  <si>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</si>
  <si>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</si>
  <si>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</si>
  <si>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</si>
  <si>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</si>
  <si>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</si>
  <si>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</si>
  <si>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</si>
  <si>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</si>
  <si>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</si>
  <si>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</si>
  <si>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</si>
  <si>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</si>
  <si>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</si>
  <si>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</si>
  <si>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</si>
  <si>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</si>
  <si>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</si>
  <si>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</si>
  <si>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</si>
  <si>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</si>
  <si>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</si>
  <si>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</si>
  <si>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</si>
  <si>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</si>
  <si>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</si>
  <si>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</si>
  <si>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</si>
  <si>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</si>
  <si>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</si>
  <si>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</si>
  <si>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</si>
  <si>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</si>
  <si>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</si>
  <si>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</si>
  <si>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</si>
  <si>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</si>
  <si>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</si>
  <si>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</si>
  <si>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</si>
  <si>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</si>
  <si>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</si>
  <si>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</si>
  <si>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</si>
  <si>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</si>
  <si>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</si>
  <si>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</si>
  <si>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</si>
  <si>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</si>
  <si>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</si>
  <si>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</si>
  <si>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</si>
  <si>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</si>
  <si>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</si>
  <si>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</si>
  <si>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</si>
  <si>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</si>
  <si>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</si>
  <si>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</si>
  <si>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</si>
  <si>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</si>
  <si>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</si>
  <si>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</si>
  <si>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</si>
  <si>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</si>
  <si>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</si>
  <si>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</si>
  <si>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</si>
  <si>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</si>
  <si>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</si>
  <si>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</si>
  <si>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</si>
  <si>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</si>
  <si>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</si>
  <si>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</si>
  <si>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</si>
  <si>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</si>
  <si>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</si>
  <si>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</si>
  <si>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</si>
  <si>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</si>
  <si>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</si>
  <si>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</si>
  <si>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</si>
  <si>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</si>
  <si>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</si>
  <si>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</si>
  <si>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</si>
  <si>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</si>
  <si>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</si>
  <si>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</si>
  <si>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</si>
  <si>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</si>
  <si>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</si>
  <si>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</si>
  <si>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</si>
  <si>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</si>
  <si>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</si>
  <si>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</si>
  <si>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</si>
  <si>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</si>
  <si>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</si>
  <si>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</si>
  <si>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</si>
  <si>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</si>
  <si>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</si>
  <si>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</si>
  <si>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</si>
  <si>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</si>
  <si>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</si>
  <si>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</si>
  <si>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</si>
  <si>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</si>
  <si>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</si>
  <si>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</si>
  <si>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</si>
  <si>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</si>
  <si>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</si>
  <si>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</si>
  <si>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</si>
  <si>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</si>
  <si>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</si>
  <si>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</si>
  <si>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</si>
  <si>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</si>
  <si>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</si>
  <si>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</si>
  <si>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</si>
  <si>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</si>
  <si>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</si>
  <si>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</si>
  <si>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</si>
  <si>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</si>
  <si>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</si>
  <si>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</si>
  <si>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</si>
  <si>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</si>
  <si>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</si>
  <si>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</si>
  <si>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</si>
  <si>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</si>
  <si>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</si>
  <si>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</si>
  <si>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</si>
  <si>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</si>
  <si>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</si>
  <si>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</si>
  <si>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</si>
  <si>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</si>
  <si>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</si>
  <si>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</si>
  <si>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</si>
  <si>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</si>
  <si>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</si>
  <si>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</si>
  <si>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</si>
  <si>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</si>
  <si>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</si>
  <si>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</si>
  <si>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</si>
  <si>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</si>
  <si>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</si>
  <si>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</si>
  <si>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</si>
  <si>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</si>
  <si>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</si>
  <si>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</si>
  <si>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</si>
  <si>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</si>
  <si>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</si>
  <si>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</si>
  <si>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</si>
  <si>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</si>
  <si>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</si>
  <si>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</si>
  <si>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</si>
  <si>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</si>
  <si>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</si>
  <si>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</si>
  <si>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</si>
  <si>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</si>
  <si>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</si>
  <si>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</si>
  <si>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</si>
  <si>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</si>
  <si>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</si>
  <si>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</si>
  <si>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</si>
  <si>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</si>
  <si>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</si>
  <si>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</si>
  <si>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</si>
  <si>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</si>
  <si>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</si>
  <si>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</si>
  <si>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</si>
  <si>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</si>
  <si>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</si>
  <si>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</si>
  <si>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</si>
  <si>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</si>
  <si>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</si>
  <si>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</si>
  <si>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</si>
  <si>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</si>
  <si>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</si>
  <si>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</si>
  <si>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</si>
  <si>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</si>
  <si>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</si>
  <si>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</si>
  <si>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</si>
  <si>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</si>
  <si>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</si>
  <si>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</si>
  <si>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</si>
  <si>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</si>
  <si>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</si>
  <si>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</si>
  <si>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</si>
  <si>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</si>
  <si>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</si>
  <si>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</si>
  <si>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</si>
  <si>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</si>
  <si>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</si>
  <si>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</si>
  <si>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</si>
  <si>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</si>
  <si>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</si>
  <si>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</si>
  <si>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</si>
  <si>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</si>
  <si>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</si>
  <si>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</si>
  <si>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</si>
  <si>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</si>
  <si>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</si>
  <si>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</si>
  <si>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</si>
  <si>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</si>
  <si>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</si>
  <si>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</si>
  <si>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</si>
  <si>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</si>
  <si>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</si>
  <si>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</si>
  <si>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</si>
  <si>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</si>
  <si>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</si>
  <si>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</si>
  <si>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</si>
  <si>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</si>
  <si>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</si>
  <si>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</si>
  <si>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</si>
  <si>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</si>
  <si>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</si>
  <si>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</si>
  <si>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</si>
  <si>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</si>
  <si>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</si>
  <si>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</si>
  <si>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</si>
  <si>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</si>
  <si>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</si>
  <si>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</si>
  <si>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</si>
  <si>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</si>
  <si>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</si>
  <si>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</si>
  <si>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</si>
  <si>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</si>
  <si>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</si>
  <si>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</si>
  <si>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</si>
  <si>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</si>
  <si>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</si>
  <si>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</si>
  <si>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</si>
  <si>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</si>
  <si>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</si>
  <si>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</si>
  <si>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</si>
  <si>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</si>
  <si>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</si>
  <si>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</si>
  <si>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</si>
  <si>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</si>
  <si>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</si>
  <si>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</si>
  <si>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</si>
  <si>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</si>
  <si>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</si>
  <si>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</si>
  <si>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</si>
  <si>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</si>
  <si>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</si>
  <si>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</si>
  <si>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</si>
  <si>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</si>
  <si>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</si>
  <si>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</si>
  <si>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</si>
  <si>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</si>
  <si>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</si>
  <si>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</si>
  <si>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</si>
  <si>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</si>
  <si>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</si>
  <si>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</si>
  <si>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</si>
  <si>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</si>
  <si>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</si>
  <si>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</si>
  <si>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</si>
  <si>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</si>
  <si>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</si>
  <si>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</si>
  <si>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</si>
  <si>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</si>
  <si>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</si>
  <si>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</si>
  <si>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</si>
  <si>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</si>
  <si>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</si>
  <si>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</si>
  <si>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</si>
  <si>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</si>
  <si>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</si>
  <si>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</si>
  <si>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</si>
  <si>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</si>
  <si>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</si>
  <si>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</si>
  <si>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</si>
  <si>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</si>
  <si>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</si>
  <si>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</si>
  <si>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</si>
  <si>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</si>
  <si>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</si>
  <si>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</si>
  <si>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</si>
  <si>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</si>
  <si>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</si>
  <si>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</si>
  <si>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</si>
  <si>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</si>
  <si>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</si>
  <si>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</si>
  <si>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</si>
  <si>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</si>
  <si>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</si>
  <si>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</si>
  <si>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</si>
  <si>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</si>
  <si>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</si>
  <si>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</si>
  <si>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</si>
  <si>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</si>
  <si>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</si>
  <si>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</si>
  <si>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</si>
  <si>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</si>
  <si>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</si>
  <si>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</si>
  <si>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</si>
  <si>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</si>
  <si>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</si>
  <si>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</si>
  <si>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</si>
  <si>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</si>
  <si>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</si>
  <si>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</si>
  <si>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</si>
  <si>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</si>
  <si>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</si>
  <si>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</si>
  <si>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</si>
  <si>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</si>
  <si>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</si>
  <si>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</si>
  <si>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</si>
  <si>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</si>
  <si>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</si>
  <si>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</si>
  <si>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</si>
  <si>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</si>
  <si>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</si>
  <si>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</si>
  <si>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</si>
  <si>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</si>
  <si>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</si>
  <si>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</si>
  <si>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</si>
  <si>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</si>
  <si>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</si>
  <si>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</si>
  <si>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</si>
  <si>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</si>
  <si>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</si>
  <si>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</si>
  <si>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</si>
  <si>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</si>
  <si>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</si>
  <si>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</si>
  <si>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</si>
  <si>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</si>
  <si>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</si>
  <si>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</si>
  <si>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</si>
  <si>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</si>
  <si>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</si>
  <si>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</si>
  <si>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</si>
  <si>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</si>
  <si>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</si>
  <si>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</si>
  <si>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</si>
  <si>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</si>
  <si>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</si>
  <si>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</si>
  <si>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</si>
  <si>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</si>
  <si>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</si>
  <si>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</si>
  <si>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</si>
  <si>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</si>
  <si>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</si>
  <si>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</si>
  <si>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</si>
  <si>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</si>
  <si>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</si>
  <si>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</si>
  <si>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</si>
  <si>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</si>
  <si>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</si>
  <si>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</si>
  <si>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</si>
  <si>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</si>
  <si>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</si>
  <si>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</si>
  <si>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</si>
  <si>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</si>
  <si>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</si>
  <si>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</si>
  <si>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</si>
  <si>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</si>
  <si>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</si>
  <si>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</si>
  <si>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</si>
  <si>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</si>
  <si>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</si>
  <si>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</si>
  <si>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</si>
  <si>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</si>
  <si>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</si>
  <si>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</si>
  <si>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</si>
  <si>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</si>
  <si>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</si>
  <si>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</si>
  <si>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</si>
  <si>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</si>
  <si>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</si>
  <si>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</si>
  <si>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</si>
  <si>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</si>
  <si>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</si>
  <si>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</si>
  <si>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</si>
  <si>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</si>
  <si>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</si>
  <si>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</si>
  <si>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</si>
  <si>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</si>
  <si>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</si>
  <si>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</si>
  <si>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</si>
  <si>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</si>
  <si>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</si>
  <si>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</si>
  <si>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</si>
  <si>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</si>
  <si>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</si>
  <si>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</si>
  <si>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</si>
  <si>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</si>
  <si>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</si>
  <si>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</si>
  <si>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</si>
  <si>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</si>
  <si>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</si>
  <si>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</si>
  <si>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</si>
  <si>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</si>
  <si>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</si>
  <si>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</si>
  <si>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</si>
  <si>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</si>
  <si>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</si>
  <si>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</si>
  <si>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</si>
  <si>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</si>
  <si>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</si>
  <si>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</si>
  <si>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</si>
  <si>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</si>
  <si>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</si>
  <si>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</si>
  <si>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</si>
  <si>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</si>
  <si>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</si>
  <si>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</si>
  <si>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</si>
  <si>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</si>
  <si>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</si>
  <si>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</si>
  <si>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</si>
  <si>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</si>
  <si>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</si>
  <si>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</si>
  <si>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</si>
  <si>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</si>
  <si>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</si>
  <si>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</si>
  <si>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</si>
  <si>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</si>
  <si>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</si>
  <si>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</si>
  <si>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</si>
  <si>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</si>
  <si>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</si>
  <si>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</si>
  <si>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</si>
  <si>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</si>
  <si>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</si>
  <si>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</si>
  <si>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</si>
  <si>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</si>
  <si>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</si>
  <si>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</si>
  <si>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</si>
  <si>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</si>
  <si>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</si>
  <si>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</si>
  <si>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</si>
  <si>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</si>
  <si>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</si>
  <si>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</si>
  <si>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</si>
  <si>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</si>
  <si>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</si>
  <si>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</si>
  <si>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</si>
  <si>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</si>
  <si>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</si>
  <si>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</si>
  <si>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</si>
  <si>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</si>
  <si>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</si>
  <si>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</si>
  <si>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</si>
  <si>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</si>
  <si>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</si>
  <si>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</si>
  <si>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</si>
  <si>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</si>
  <si>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</si>
  <si>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</si>
  <si>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</si>
  <si>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</si>
  <si>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</si>
  <si>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</si>
  <si>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</si>
  <si>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</si>
  <si>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</si>
  <si>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</si>
  <si>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</si>
  <si>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</si>
  <si>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</si>
  <si>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</si>
  <si>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</si>
  <si>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</si>
  <si>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</si>
  <si>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</si>
  <si>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</si>
  <si>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</si>
  <si>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</si>
  <si>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</si>
  <si>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</si>
  <si>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</si>
  <si>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</si>
  <si>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</si>
  <si>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</si>
  <si>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</si>
  <si>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</si>
  <si>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</si>
  <si>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</si>
  <si>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</si>
  <si>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</si>
  <si>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</si>
  <si>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</si>
  <si>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</si>
  <si>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</si>
  <si>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</si>
  <si>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</si>
  <si>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</si>
  <si>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</si>
  <si>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</si>
  <si>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</si>
  <si>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</si>
  <si>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</si>
  <si>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</si>
  <si>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</si>
  <si>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</si>
  <si>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</si>
  <si>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</si>
  <si>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</si>
  <si>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</si>
  <si>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</si>
  <si>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</si>
  <si>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</si>
  <si>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</si>
  <si>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</si>
  <si>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</si>
  <si>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</si>
  <si>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</si>
  <si>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</si>
  <si>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</si>
  <si>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</si>
  <si>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</si>
  <si>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</si>
  <si>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</si>
  <si>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</si>
  <si>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</si>
  <si>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</si>
  <si>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</si>
  <si>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</si>
  <si>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</si>
  <si>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</si>
  <si>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</si>
  <si>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</si>
  <si>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</si>
  <si>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</si>
  <si>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</si>
  <si>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</si>
  <si>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</si>
  <si>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</si>
  <si>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</si>
  <si>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</si>
  <si>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</si>
  <si>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</si>
  <si>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</si>
  <si>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</si>
  <si>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</si>
  <si>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</si>
  <si>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</si>
  <si>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</si>
  <si>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</si>
  <si>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</si>
  <si>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</si>
  <si>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</si>
  <si>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</si>
  <si>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</si>
  <si>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</si>
  <si>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</si>
  <si>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</si>
  <si>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</si>
  <si>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</si>
  <si>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</si>
  <si>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</si>
  <si>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</si>
  <si>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</si>
  <si>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</si>
  <si>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</si>
  <si>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</si>
  <si>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</si>
  <si>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</si>
  <si>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</si>
  <si>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</si>
  <si>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</si>
  <si>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</si>
  <si>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</si>
  <si>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</si>
  <si>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</si>
  <si>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</si>
  <si>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</si>
  <si>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</si>
  <si>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</si>
  <si>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</si>
  <si>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</si>
  <si>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</si>
  <si>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</si>
  <si>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</si>
  <si>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</si>
  <si>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</si>
  <si>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</si>
  <si>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</si>
  <si>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</si>
  <si>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</si>
  <si>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</si>
  <si>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</si>
  <si>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</si>
  <si>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</si>
  <si>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</si>
  <si>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</si>
  <si>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</si>
  <si>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</si>
  <si>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</si>
  <si>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</si>
  <si>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</si>
  <si>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</si>
  <si>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</si>
  <si>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</si>
  <si>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</si>
  <si>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</si>
  <si>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</si>
  <si>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</si>
  <si>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</si>
  <si>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</si>
  <si>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</si>
  <si>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</si>
  <si>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</si>
  <si>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</si>
  <si>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</si>
  <si>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</si>
  <si>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</si>
  <si>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</si>
  <si>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</si>
  <si>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</si>
  <si>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</si>
  <si>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</si>
  <si>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</si>
  <si>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</si>
  <si>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</si>
  <si>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</si>
  <si>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</si>
  <si>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</si>
  <si>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</si>
  <si>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</si>
  <si>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</si>
  <si>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</si>
  <si>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</si>
  <si>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</si>
  <si>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</si>
  <si>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</si>
  <si>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</si>
  <si>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</si>
  <si>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</si>
  <si>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</si>
  <si>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</si>
  <si>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</si>
  <si>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</si>
  <si>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</si>
  <si>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</si>
  <si>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</si>
  <si>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</si>
  <si>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</si>
  <si>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</si>
  <si>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</si>
  <si>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</si>
  <si>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</si>
  <si>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</si>
  <si>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</si>
  <si>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</si>
  <si>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</si>
  <si>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</si>
  <si>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</si>
  <si>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</si>
  <si>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</si>
  <si>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</si>
  <si>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</si>
  <si>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</si>
  <si>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</si>
  <si>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</si>
  <si>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</si>
  <si>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</si>
  <si>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</si>
  <si>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</si>
  <si>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</si>
  <si>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</si>
  <si>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</si>
  <si>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</si>
  <si>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</si>
  <si>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</si>
  <si>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</si>
  <si>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</si>
  <si>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</si>
  <si>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</si>
  <si>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</si>
  <si>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</si>
  <si>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</si>
  <si>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</si>
  <si>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</si>
  <si>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</si>
  <si>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</si>
  <si>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</si>
  <si>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</si>
  <si>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</si>
  <si>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</si>
  <si>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</si>
  <si>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</si>
  <si>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</si>
  <si>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</si>
  <si>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</si>
  <si>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</si>
  <si>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</si>
  <si>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</si>
  <si>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</si>
  <si>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</si>
  <si>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</si>
  <si>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</si>
  <si>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</si>
  <si>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</si>
  <si>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</si>
  <si>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</si>
  <si>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</si>
  <si>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</si>
  <si>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</si>
  <si>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</si>
  <si>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</si>
  <si>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</si>
  <si>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</si>
  <si>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</si>
  <si>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</si>
  <si>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</si>
  <si>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</si>
  <si>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</si>
  <si>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</si>
  <si>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</si>
  <si>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</si>
  <si>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</si>
  <si>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</si>
  <si>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</si>
  <si>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</si>
  <si>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</si>
  <si>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</si>
  <si>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</si>
  <si>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</si>
  <si>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</si>
  <si>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</si>
  <si>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</si>
  <si>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</si>
  <si>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</si>
  <si>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</si>
  <si>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</si>
  <si>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</si>
  <si>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</si>
  <si>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</si>
  <si>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</si>
  <si>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</si>
  <si>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</si>
  <si>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</si>
  <si>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</si>
  <si>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</si>
  <si>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</si>
  <si>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</si>
  <si>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</si>
  <si>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</si>
  <si>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</si>
  <si>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</si>
  <si>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</si>
  <si>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</si>
  <si>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</si>
  <si>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</si>
  <si>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</si>
  <si>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</si>
  <si>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</si>
  <si>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</si>
  <si>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</si>
  <si>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</si>
  <si>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</si>
  <si>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</si>
  <si>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</si>
  <si>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</si>
  <si>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</si>
  <si>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</si>
  <si>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</si>
  <si>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</si>
  <si>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</si>
  <si>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</si>
  <si>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</si>
  <si>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</si>
  <si>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</si>
  <si>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</si>
  <si>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</si>
  <si>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</si>
  <si>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</si>
  <si>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</si>
  <si>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</si>
  <si>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</si>
  <si>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</si>
  <si>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</si>
  <si>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</si>
  <si>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</si>
  <si>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</si>
  <si>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</si>
  <si>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</si>
  <si>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</si>
  <si>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</si>
  <si>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</si>
  <si>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</si>
  <si>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</si>
  <si>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</si>
  <si>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</si>
  <si>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</si>
  <si>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</si>
  <si>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</si>
  <si>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</si>
  <si>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</si>
  <si>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</si>
  <si>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</si>
  <si>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</si>
  <si>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</si>
  <si>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</si>
  <si>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</si>
  <si>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</si>
  <si>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</si>
  <si>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</si>
  <si>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</si>
  <si>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</si>
  <si>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</si>
  <si>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</si>
  <si>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</si>
  <si>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</si>
  <si>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</si>
  <si>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</si>
  <si>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</si>
  <si>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</si>
  <si>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</si>
  <si>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</si>
  <si>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</si>
  <si>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</si>
  <si>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</si>
  <si>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</si>
  <si>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</si>
  <si>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</si>
  <si>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</si>
  <si>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</si>
  <si>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</si>
  <si>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</si>
  <si>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</si>
  <si>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</si>
  <si>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</si>
  <si>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</si>
  <si>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</si>
  <si>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</si>
  <si>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</si>
  <si>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</si>
  <si>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</si>
  <si>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</si>
  <si>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</si>
  <si>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</si>
  <si>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</si>
  <si>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</si>
  <si>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</si>
  <si>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</si>
  <si>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</si>
  <si>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</si>
  <si>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</si>
  <si>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</si>
  <si>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</si>
  <si>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</si>
  <si>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</si>
  <si>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</si>
  <si>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</si>
  <si>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</si>
  <si>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</si>
  <si>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</si>
  <si>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</si>
  <si>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</si>
  <si>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</si>
  <si>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</si>
  <si>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</si>
  <si>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</si>
  <si>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</si>
  <si>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</si>
  <si>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</si>
  <si>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</si>
  <si>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</si>
  <si>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</si>
  <si>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</si>
  <si>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</si>
  <si>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</si>
  <si>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</si>
  <si>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</si>
  <si>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</si>
  <si>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</si>
  <si>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</si>
  <si>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</si>
  <si>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</si>
  <si>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</si>
  <si>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</si>
  <si>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</si>
  <si>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</si>
  <si>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</si>
  <si>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</si>
  <si>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</si>
  <si>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</si>
  <si>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</si>
  <si>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</si>
  <si>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</si>
  <si>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</si>
  <si>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</si>
  <si>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</si>
  <si>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</si>
  <si>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</si>
  <si>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</si>
  <si>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</si>
  <si>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</si>
  <si>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</si>
  <si>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</si>
  <si>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</si>
  <si>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</si>
  <si>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</si>
  <si>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</si>
  <si>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</si>
  <si>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</si>
  <si>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</si>
  <si>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</si>
  <si>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</si>
  <si>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</si>
  <si>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</si>
  <si>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</si>
  <si>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</si>
  <si>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</si>
  <si>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</si>
  <si>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</si>
  <si>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</si>
  <si>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</si>
  <si>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</si>
  <si>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</si>
  <si>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</si>
  <si>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</si>
  <si>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</si>
  <si>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</si>
  <si>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</si>
  <si>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</si>
  <si>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</si>
  <si>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</si>
  <si>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</si>
  <si>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</si>
  <si>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</si>
  <si>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</si>
  <si>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</si>
  <si>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</si>
  <si>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</si>
  <si>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</si>
  <si>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</si>
  <si>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</si>
  <si>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</si>
  <si>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</si>
  <si>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</si>
  <si>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</si>
  <si>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</si>
  <si>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</si>
  <si>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</si>
  <si>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</si>
  <si>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</si>
  <si>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</si>
  <si>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</si>
  <si>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</si>
  <si>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</si>
  <si>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</si>
  <si>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</si>
  <si>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</si>
  <si>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</si>
  <si>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</si>
  <si>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</si>
  <si>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</si>
  <si>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</si>
  <si>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</si>
  <si>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</si>
  <si>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</si>
  <si>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</si>
  <si>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</si>
  <si>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</si>
  <si>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</si>
  <si>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</si>
  <si>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</si>
  <si>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</si>
  <si>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</si>
  <si>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</si>
  <si>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</si>
  <si>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</si>
  <si>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</si>
  <si>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</si>
  <si>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</si>
  <si>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</si>
  <si>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</si>
  <si>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</si>
  <si>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</si>
  <si>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</si>
  <si>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</si>
  <si>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</si>
  <si>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</si>
  <si>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</si>
  <si>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</si>
  <si>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</si>
  <si>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</si>
  <si>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</si>
  <si>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</si>
  <si>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</si>
  <si>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</si>
  <si>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</si>
  <si>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</si>
  <si>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</si>
  <si>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</si>
  <si>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</si>
  <si>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</si>
  <si>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</si>
  <si>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</si>
  <si>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</si>
  <si>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</si>
  <si>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</si>
  <si>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</si>
  <si>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</si>
  <si>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</si>
  <si>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</si>
  <si>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</si>
  <si>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</si>
  <si>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</si>
  <si>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</si>
  <si>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</si>
  <si>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</si>
  <si>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</si>
  <si>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</si>
  <si>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</si>
  <si>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</si>
  <si>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</si>
  <si>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</si>
  <si>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</si>
  <si>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</si>
  <si>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</si>
  <si>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</si>
  <si>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</si>
  <si>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</si>
  <si>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</si>
  <si>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</si>
  <si>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</si>
  <si>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</si>
  <si>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</si>
  <si>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</si>
  <si>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</si>
  <si>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</si>
  <si>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</si>
  <si>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</si>
  <si>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</si>
  <si>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</si>
  <si>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</si>
  <si>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</si>
  <si>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</si>
  <si>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</si>
  <si>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</si>
  <si>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</si>
  <si>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</si>
  <si>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</si>
  <si>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</si>
  <si>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</si>
  <si>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</si>
  <si>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</si>
  <si>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</si>
  <si>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</si>
  <si>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</si>
  <si>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</si>
  <si>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</si>
  <si>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</si>
  <si>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</si>
  <si>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</si>
  <si>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</si>
  <si>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</si>
  <si>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</si>
  <si>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</si>
  <si>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</si>
  <si>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</si>
  <si>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</si>
  <si>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</si>
  <si>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</si>
  <si>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</si>
  <si>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</si>
  <si>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</si>
  <si>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</si>
  <si>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</si>
  <si>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</si>
  <si>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</si>
  <si>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</si>
  <si>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</si>
  <si>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</si>
  <si>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</si>
  <si>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</si>
  <si>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</si>
  <si>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</si>
  <si>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</si>
  <si>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</si>
  <si>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</si>
  <si>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</si>
  <si>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</si>
  <si>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</si>
  <si>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</si>
  <si>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</si>
  <si>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</si>
  <si>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</si>
  <si>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</si>
  <si>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</si>
  <si>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</si>
  <si>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</si>
  <si>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</si>
  <si>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</si>
  <si>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</si>
  <si>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</si>
  <si>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</si>
  <si>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</si>
  <si>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</si>
  <si>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</si>
  <si>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</si>
  <si>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</si>
  <si>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</si>
  <si>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</si>
  <si>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</si>
  <si>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</si>
  <si>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</si>
  <si>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</si>
  <si>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</si>
  <si>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</si>
  <si>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</si>
  <si>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</si>
  <si>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</si>
  <si>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</si>
  <si>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</si>
  <si>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</si>
  <si>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</si>
  <si>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</si>
  <si>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</si>
  <si>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</si>
  <si>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</si>
  <si>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</si>
  <si>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</si>
  <si>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</si>
  <si>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</si>
  <si>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</si>
  <si>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</si>
  <si>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</si>
  <si>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</si>
  <si>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</si>
  <si>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</si>
  <si>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</si>
  <si>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</si>
  <si>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</si>
  <si>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</si>
  <si>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</si>
  <si>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</si>
  <si>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</si>
  <si>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</si>
  <si>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</si>
  <si>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</si>
  <si>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</si>
  <si>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</si>
  <si>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</si>
  <si>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</si>
  <si>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</si>
  <si>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</si>
  <si>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</si>
  <si>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</si>
  <si>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</si>
  <si>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</si>
  <si>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</si>
  <si>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</si>
  <si>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</si>
  <si>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</si>
  <si>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</si>
  <si>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</si>
  <si>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</si>
  <si>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</si>
  <si>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</si>
  <si>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</si>
  <si>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</si>
  <si>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</si>
  <si>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</si>
  <si>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</si>
  <si>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</si>
  <si>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</si>
  <si>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</si>
  <si>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</si>
  <si>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</si>
  <si>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</si>
  <si>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</si>
  <si>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</si>
  <si>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</si>
  <si>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</si>
  <si>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</si>
  <si>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</si>
  <si>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</si>
  <si>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</si>
  <si>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</si>
  <si>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</si>
  <si>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</si>
  <si>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</si>
  <si>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</si>
  <si>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</si>
  <si>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</si>
  <si>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</si>
  <si>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</si>
  <si>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</si>
  <si>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</si>
  <si>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</si>
  <si>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</si>
  <si>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</si>
  <si>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</si>
  <si>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</si>
  <si>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</si>
  <si>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</si>
  <si>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</si>
  <si>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</si>
  <si>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</si>
  <si>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</si>
  <si>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</si>
  <si>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</si>
  <si>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</si>
  <si>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</si>
  <si>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</si>
  <si>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</si>
  <si>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</si>
  <si>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</si>
  <si>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</si>
  <si>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</si>
  <si>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</si>
  <si>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</si>
  <si>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</si>
  <si>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</si>
  <si>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</si>
  <si>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</si>
  <si>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</si>
  <si>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</si>
  <si>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</si>
  <si>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</si>
  <si>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</si>
  <si>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</si>
  <si>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</si>
  <si>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</si>
  <si>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</si>
  <si>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</si>
  <si>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</si>
  <si>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</si>
  <si>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</si>
  <si>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</si>
  <si>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</si>
  <si>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</si>
  <si>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</si>
  <si>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</si>
  <si>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</si>
  <si>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</si>
  <si>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</si>
  <si>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</si>
  <si>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</si>
  <si>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</si>
  <si>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</si>
  <si>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</si>
  <si>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</si>
  <si>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</si>
  <si>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</si>
  <si>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</si>
  <si>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</si>
  <si>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</si>
  <si>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</si>
  <si>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</si>
  <si>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</si>
  <si>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</si>
  <si>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</si>
  <si>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</si>
  <si>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</si>
  <si>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</si>
  <si>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</si>
  <si>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</si>
  <si>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</si>
  <si>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</si>
  <si>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</si>
  <si>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</si>
  <si>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</si>
  <si>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</si>
  <si>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</si>
  <si>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</si>
  <si>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</si>
  <si>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</si>
  <si>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</si>
  <si>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</si>
  <si>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</si>
  <si>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</si>
  <si>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</si>
  <si>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</si>
  <si>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</si>
  <si>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</si>
  <si>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</si>
  <si>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</si>
  <si>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</si>
  <si>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</si>
  <si>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</si>
  <si>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</si>
  <si>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</si>
  <si>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</si>
  <si>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</si>
  <si>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</si>
  <si>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</si>
  <si>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</si>
  <si>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</si>
  <si>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</si>
  <si>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</si>
  <si>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</si>
  <si>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</si>
  <si>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</si>
  <si>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</si>
  <si>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</si>
  <si>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</si>
  <si>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</si>
  <si>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</si>
  <si>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</si>
  <si>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</si>
  <si>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</si>
  <si>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</si>
  <si>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</si>
  <si>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</si>
  <si>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</si>
  <si>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</si>
  <si>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</si>
  <si>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</si>
  <si>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</si>
  <si>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</si>
  <si>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</si>
  <si>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</si>
  <si>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</si>
  <si>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</si>
  <si>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</si>
  <si>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</si>
  <si>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</si>
  <si>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</si>
  <si>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</si>
  <si>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</si>
  <si>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</si>
  <si>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</si>
  <si>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</si>
  <si>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</si>
  <si>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</si>
  <si>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</si>
  <si>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</si>
  <si>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</si>
  <si>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</si>
  <si>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</si>
  <si>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</si>
  <si>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</si>
  <si>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</si>
  <si>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</si>
  <si>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</si>
  <si>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</si>
  <si>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</si>
  <si>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</si>
  <si>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</si>
  <si>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</si>
  <si>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</si>
  <si>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</si>
  <si>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</si>
  <si>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</si>
  <si>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</si>
  <si>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</si>
  <si>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</si>
  <si>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</si>
  <si>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</si>
  <si>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</si>
  <si>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</si>
  <si>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</si>
  <si>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</si>
  <si>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</si>
  <si>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</si>
  <si>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</si>
  <si>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</si>
  <si>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</si>
  <si>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</si>
  <si>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</si>
  <si>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</si>
  <si>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</si>
  <si>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</si>
  <si>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</si>
  <si>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</si>
  <si>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</si>
  <si>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</si>
  <si>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</si>
  <si>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</si>
  <si>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</si>
  <si>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</si>
  <si>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</si>
  <si>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</si>
  <si>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</si>
  <si>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</si>
  <si>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</si>
  <si>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</si>
  <si>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</si>
  <si>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</si>
  <si>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</si>
  <si>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</si>
  <si>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</si>
  <si>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</si>
  <si>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</si>
  <si>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</si>
  <si>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</si>
  <si>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</si>
  <si>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</si>
  <si>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</si>
  <si>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</si>
  <si>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</si>
  <si>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</si>
  <si>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</si>
  <si>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</si>
  <si>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</si>
  <si>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</si>
  <si>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</si>
  <si>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</si>
  <si>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</si>
  <si>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</si>
  <si>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</si>
  <si>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</si>
  <si>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</si>
  <si>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</si>
  <si>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</si>
  <si>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</si>
  <si>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</si>
  <si>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</si>
  <si>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</si>
  <si>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</si>
  <si>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</si>
  <si>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</si>
  <si>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</si>
  <si>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</si>
  <si>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</si>
  <si>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</si>
  <si>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</si>
  <si>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</si>
  <si>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</si>
  <si>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</si>
  <si>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</si>
  <si>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</si>
  <si>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</si>
  <si>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</si>
  <si>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</si>
  <si>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</si>
  <si>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</si>
  <si>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</si>
  <si>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</si>
  <si>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</si>
  <si>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</si>
  <si>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</si>
  <si>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</si>
  <si>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</si>
  <si>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</si>
  <si>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</si>
  <si>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</si>
  <si>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</si>
  <si>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</si>
  <si>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</si>
  <si>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</si>
  <si>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</si>
  <si>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</si>
  <si>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</si>
  <si>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</si>
  <si>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</si>
  <si>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</si>
  <si>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</si>
  <si>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</si>
  <si>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</si>
  <si>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</si>
  <si>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</si>
  <si>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</si>
  <si>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</si>
  <si>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</si>
  <si>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</si>
  <si>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</si>
  <si>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</si>
  <si>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</si>
  <si>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</si>
  <si>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</si>
  <si>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</si>
  <si>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</si>
  <si>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</si>
  <si>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</si>
  <si>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</si>
  <si>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</si>
  <si>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</si>
  <si>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</si>
  <si>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</si>
  <si>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</si>
  <si>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</si>
  <si>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</si>
  <si>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</si>
  <si>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</si>
  <si>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</si>
  <si>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</si>
  <si>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</si>
  <si>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</si>
  <si>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</si>
  <si>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</si>
  <si>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</si>
  <si>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</si>
  <si>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</si>
  <si>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</si>
  <si>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</si>
  <si>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</si>
  <si>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</si>
  <si>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</si>
  <si>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</si>
  <si>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</si>
  <si>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</si>
  <si>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</si>
  <si>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</si>
  <si>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</si>
  <si>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</si>
  <si>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</si>
  <si>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</si>
  <si>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</si>
  <si>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</si>
  <si>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</si>
  <si>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</si>
  <si>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</si>
  <si>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</si>
  <si>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</si>
  <si>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</si>
  <si>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</si>
  <si>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</si>
  <si>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</si>
  <si>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</si>
  <si>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</si>
  <si>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</si>
  <si>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</si>
  <si>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</si>
  <si>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</si>
  <si>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</si>
  <si>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</si>
  <si>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</si>
  <si>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</si>
  <si>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</si>
  <si>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</si>
  <si>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</si>
  <si>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</si>
  <si>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</si>
  <si>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</si>
  <si>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</si>
  <si>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</si>
  <si>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</si>
  <si>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</si>
  <si>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</si>
  <si>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</si>
  <si>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</si>
  <si>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</si>
  <si>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</si>
  <si>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</si>
  <si>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</si>
  <si>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</si>
  <si>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</si>
  <si>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</si>
  <si>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</si>
  <si>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</si>
  <si>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</si>
  <si>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</si>
  <si>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</si>
  <si>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</si>
  <si>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</si>
  <si>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</si>
  <si>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</si>
  <si>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</si>
  <si>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</si>
  <si>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</si>
  <si>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</si>
  <si>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</si>
  <si>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</si>
  <si>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</si>
  <si>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</si>
  <si>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</si>
  <si>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</si>
  <si>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</si>
  <si>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</si>
  <si>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</si>
  <si>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</si>
  <si>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</si>
  <si>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</si>
  <si>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</si>
  <si>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</si>
  <si>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</si>
  <si>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</si>
  <si>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</si>
  <si>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</si>
  <si>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</si>
  <si>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</si>
  <si>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</si>
  <si>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</si>
  <si>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</si>
  <si>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</si>
  <si>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</si>
  <si>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</si>
  <si>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</si>
  <si>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</si>
  <si>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</si>
  <si>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</si>
  <si>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</si>
  <si>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</si>
  <si>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</si>
  <si>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</si>
  <si>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</si>
  <si>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</si>
  <si>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</si>
  <si>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</si>
  <si>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</si>
  <si>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</si>
  <si>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</si>
  <si>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</si>
  <si>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</si>
  <si>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</si>
  <si>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</si>
  <si>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</si>
  <si>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</si>
  <si>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</si>
  <si>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</si>
  <si>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</si>
  <si>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</si>
  <si>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</si>
  <si>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</si>
  <si>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</si>
  <si>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</si>
  <si>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</si>
  <si>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</si>
  <si>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</si>
  <si>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</si>
  <si>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</si>
  <si>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</si>
  <si>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</si>
  <si>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</si>
  <si>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</si>
  <si>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</si>
  <si>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</si>
  <si>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</si>
  <si>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</si>
  <si>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</si>
  <si>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</si>
  <si>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</si>
  <si>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</si>
  <si>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</si>
  <si>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</si>
  <si>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</si>
  <si>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</si>
  <si>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</si>
  <si>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</si>
  <si>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</si>
  <si>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</si>
  <si>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</si>
  <si>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</si>
  <si>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</si>
  <si>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</si>
  <si>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</si>
  <si>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</si>
  <si>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</si>
  <si>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</si>
  <si>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</si>
  <si>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</si>
  <si>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</si>
  <si>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</si>
  <si>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</si>
  <si>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</si>
  <si>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</si>
  <si>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</si>
  <si>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</si>
  <si>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</si>
  <si>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</si>
  <si>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</si>
  <si>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</si>
  <si>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</si>
  <si>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</si>
  <si>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</si>
  <si>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</si>
  <si>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</si>
  <si>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</si>
  <si>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</si>
  <si>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</si>
  <si>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</si>
  <si>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</si>
  <si>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</si>
  <si>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</si>
  <si>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</si>
  <si>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</si>
  <si>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</si>
  <si>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</si>
  <si>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</si>
  <si>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</si>
  <si>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</si>
  <si>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</si>
  <si>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</si>
  <si>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</si>
  <si>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</si>
  <si>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</si>
  <si>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</si>
  <si>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</si>
  <si>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</si>
  <si>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</si>
  <si>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</si>
  <si>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</si>
  <si>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</si>
  <si>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</si>
  <si>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</si>
  <si>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</si>
  <si>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</si>
  <si>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</si>
  <si>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</si>
  <si>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</si>
  <si>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</si>
  <si>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</si>
  <si>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</si>
  <si>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</si>
  <si>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</si>
  <si>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</si>
  <si>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</si>
  <si>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</si>
  <si>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</si>
  <si>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</si>
  <si>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</si>
  <si>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</si>
  <si>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</si>
  <si>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</si>
  <si>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</si>
  <si>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</si>
  <si>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</si>
  <si>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</si>
  <si>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</si>
  <si>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</si>
  <si>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</si>
  <si>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</si>
  <si>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</si>
  <si>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</si>
  <si>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</si>
  <si>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</si>
  <si>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</si>
  <si>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</si>
  <si>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</si>
  <si>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</si>
  <si>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</si>
  <si>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</si>
  <si>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</si>
  <si>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</si>
  <si>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</si>
  <si>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</si>
  <si>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</si>
  <si>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</si>
  <si>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</si>
  <si>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</si>
  <si>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</si>
  <si>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</si>
  <si>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</si>
  <si>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</si>
  <si>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</si>
  <si>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</si>
  <si>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</si>
  <si>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</si>
  <si>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</si>
  <si>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</si>
  <si>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</si>
  <si>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</si>
  <si>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</si>
  <si>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</si>
  <si>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</si>
  <si>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</si>
  <si>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</si>
  <si>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</si>
  <si>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</si>
  <si>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</si>
  <si>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</si>
  <si>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</si>
  <si>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</si>
  <si>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</si>
  <si>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</si>
  <si>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</si>
  <si>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</si>
  <si>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</si>
  <si>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</si>
  <si>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</si>
  <si>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</si>
  <si>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</si>
  <si>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</si>
  <si>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</si>
  <si>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</si>
  <si>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</si>
  <si>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</si>
  <si>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</si>
  <si>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</si>
  <si>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</si>
  <si>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</si>
  <si>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</si>
  <si>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</si>
  <si>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</si>
  <si>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</si>
  <si>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</si>
  <si>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</si>
  <si>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</si>
  <si>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</si>
  <si>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</si>
  <si>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</si>
  <si>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</si>
  <si>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</si>
  <si>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</si>
  <si>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</si>
  <si>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</si>
  <si>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</si>
  <si>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</si>
  <si>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</si>
  <si>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</si>
  <si>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</si>
  <si>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</si>
  <si>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</si>
  <si>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</si>
  <si>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</si>
  <si>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</si>
  <si>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</si>
  <si>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</si>
  <si>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</si>
  <si>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</si>
  <si>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</si>
  <si>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</si>
  <si>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</si>
  <si>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</si>
  <si>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</si>
  <si>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</si>
  <si>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</si>
  <si>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</si>
  <si>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</si>
  <si>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</si>
  <si>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</si>
  <si>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</si>
  <si>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</si>
  <si>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</si>
  <si>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</si>
  <si>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</si>
  <si>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</si>
  <si>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</si>
  <si>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</si>
  <si>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</si>
  <si>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</si>
  <si>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</si>
  <si>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</si>
  <si>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</si>
  <si>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</si>
  <si>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</si>
  <si>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</si>
  <si>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</si>
  <si>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</si>
  <si>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</si>
  <si>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</si>
  <si>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</si>
  <si>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</si>
  <si>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</si>
  <si>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</si>
  <si>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</si>
  <si>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</si>
  <si>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</si>
  <si>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</si>
  <si>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</si>
  <si>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</si>
  <si>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</si>
  <si>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</si>
  <si>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</si>
  <si>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</si>
  <si>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</si>
  <si>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</si>
  <si>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</si>
  <si>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</si>
  <si>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</si>
  <si>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</si>
  <si>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</si>
  <si>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</si>
  <si>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</si>
  <si>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</si>
  <si>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</si>
  <si>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</si>
  <si>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</si>
  <si>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</si>
  <si>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</si>
  <si>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</si>
  <si>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</si>
  <si>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</si>
  <si>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</si>
  <si>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</si>
  <si>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</si>
  <si>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</si>
  <si>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</si>
  <si>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</si>
  <si>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</si>
  <si>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</si>
  <si>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</si>
  <si>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</si>
  <si>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</si>
  <si>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</si>
  <si>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</si>
  <si>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</si>
  <si>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</si>
  <si>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</si>
  <si>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</si>
  <si>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</si>
  <si>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</si>
  <si>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</si>
  <si>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</si>
  <si>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</si>
  <si>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</si>
  <si>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</si>
  <si>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</si>
  <si>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</si>
  <si>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</si>
  <si>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</si>
  <si>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</si>
  <si>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</si>
  <si>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</si>
  <si>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</si>
  <si>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</si>
  <si>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</si>
  <si>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</si>
  <si>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</si>
  <si>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</si>
  <si>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</si>
  <si>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</si>
  <si>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</si>
  <si>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</si>
  <si>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</si>
  <si>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</si>
  <si>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</si>
  <si>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</si>
  <si>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</si>
  <si>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</si>
  <si>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</si>
  <si>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</si>
  <si>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</si>
  <si>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</si>
  <si>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</si>
  <si>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</si>
  <si>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</si>
  <si>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</si>
  <si>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</si>
  <si>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</si>
  <si>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</si>
  <si>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</si>
  <si>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</si>
  <si>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</si>
  <si>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</si>
  <si>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</si>
  <si>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</si>
  <si>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</si>
  <si>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</si>
  <si>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</si>
  <si>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</si>
  <si>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</si>
  <si>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</si>
  <si>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</si>
  <si>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</si>
  <si>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</si>
  <si>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</si>
  <si>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</si>
  <si>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</si>
  <si>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</si>
  <si>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</si>
  <si>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</si>
  <si>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</si>
  <si>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</si>
  <si>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</si>
  <si>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</si>
  <si>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</si>
  <si>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</si>
  <si>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</si>
  <si>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</si>
  <si>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</si>
  <si>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</si>
  <si>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</si>
  <si>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</si>
  <si>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</si>
  <si>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</si>
  <si>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</si>
  <si>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</si>
  <si>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</si>
  <si>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</si>
  <si>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</si>
  <si>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</si>
  <si>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</si>
  <si>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</si>
  <si>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</si>
  <si>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</si>
  <si>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</si>
  <si>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</si>
  <si>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</si>
  <si>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</si>
  <si>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</si>
  <si>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</si>
  <si>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</si>
  <si>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</si>
  <si>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</si>
  <si>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</si>
  <si>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</si>
  <si>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</si>
  <si>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</si>
  <si>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</si>
  <si>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</si>
  <si>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</si>
  <si>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</si>
  <si>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</si>
  <si>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</si>
  <si>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</si>
  <si>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</si>
  <si>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</si>
  <si>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</si>
  <si>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</si>
  <si>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</si>
  <si>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</si>
  <si>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</si>
  <si>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</si>
  <si>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</si>
  <si>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</si>
  <si>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</si>
  <si>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</si>
  <si>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</si>
  <si>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</si>
  <si>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</si>
  <si>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</si>
  <si>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</si>
  <si>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</si>
  <si>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</si>
  <si>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</si>
  <si>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</si>
  <si>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</si>
  <si>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</si>
  <si>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</si>
  <si>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</si>
  <si>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</si>
  <si>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</si>
  <si>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</si>
  <si>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</si>
  <si>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</si>
  <si>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</si>
  <si>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</si>
  <si>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</si>
  <si>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</si>
  <si>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</si>
  <si>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</si>
  <si>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</si>
  <si>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</si>
  <si>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</si>
  <si>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</si>
  <si>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</si>
  <si>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</si>
  <si>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</si>
  <si>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</si>
  <si>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</si>
  <si>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</si>
  <si>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</si>
  <si>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</si>
  <si>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</si>
  <si>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</si>
  <si>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</si>
  <si>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</si>
  <si>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</si>
  <si>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</si>
  <si>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</si>
  <si>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</si>
  <si>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</si>
  <si>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</si>
  <si>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</si>
  <si>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</si>
  <si>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</si>
  <si>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</si>
  <si>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</si>
  <si>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</si>
  <si>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</si>
  <si>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</si>
  <si>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</si>
  <si>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</si>
  <si>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</si>
  <si>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</si>
  <si>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</si>
  <si>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</si>
  <si>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</si>
  <si>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</si>
  <si>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</si>
  <si>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</si>
  <si>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</si>
  <si>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</si>
  <si>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</si>
  <si>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</si>
  <si>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</si>
  <si>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</si>
  <si>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</si>
  <si>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</si>
  <si>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</si>
  <si>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</si>
  <si>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</si>
  <si>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</si>
  <si>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</si>
  <si>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</si>
  <si>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</si>
  <si>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</si>
  <si>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</si>
  <si>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</si>
  <si>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</si>
  <si>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</si>
  <si>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</si>
  <si>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</si>
  <si>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</si>
  <si>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</si>
  <si>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</si>
  <si>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</si>
  <si>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</si>
  <si>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</si>
  <si>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</si>
  <si>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</si>
  <si>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</si>
  <si>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</si>
  <si>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</si>
  <si>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</si>
  <si>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</si>
  <si>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</si>
  <si>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</si>
  <si>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</si>
  <si>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</si>
  <si>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</si>
  <si>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</si>
  <si>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</si>
  <si>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</si>
  <si>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</si>
  <si>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</si>
  <si>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</si>
  <si>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</si>
  <si>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</si>
  <si>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</si>
  <si>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</si>
  <si>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</si>
  <si>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</si>
  <si>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</si>
  <si>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</si>
  <si>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</si>
  <si>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</si>
  <si>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</si>
  <si>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</si>
  <si>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</si>
  <si>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</si>
  <si>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</si>
  <si>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</si>
  <si>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</si>
  <si>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</si>
  <si>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</si>
  <si>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</si>
  <si>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</si>
  <si>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</si>
  <si>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</si>
  <si>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</si>
  <si>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</si>
  <si>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</si>
  <si>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</si>
  <si>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</si>
  <si>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</si>
  <si>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</si>
  <si>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</si>
  <si>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</si>
  <si>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</si>
  <si>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</si>
  <si>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</si>
  <si>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</si>
  <si>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</si>
  <si>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</si>
  <si>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</si>
  <si>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</si>
  <si>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</si>
  <si>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</si>
  <si>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</si>
  <si>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</si>
  <si>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</si>
  <si>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</si>
  <si>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</si>
  <si>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</si>
  <si>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</si>
  <si>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</si>
  <si>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</si>
  <si>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</si>
  <si>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</si>
  <si>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</si>
  <si>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</si>
  <si>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</si>
  <si>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</si>
  <si>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</si>
  <si>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</si>
  <si>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</si>
  <si>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</si>
  <si>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</si>
  <si>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</si>
  <si>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</si>
  <si>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</si>
  <si>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</si>
  <si>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</si>
  <si>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</si>
  <si>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</si>
  <si>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</si>
  <si>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</si>
  <si>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</si>
  <si>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</si>
  <si>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</si>
  <si>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</si>
  <si>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</si>
  <si>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</si>
  <si>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</si>
  <si>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</si>
  <si>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</si>
  <si>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</si>
  <si>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</si>
  <si>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</si>
  <si>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</si>
  <si>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</si>
  <si>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</si>
  <si>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</si>
  <si>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</si>
  <si>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</si>
  <si>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</si>
  <si>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</si>
  <si>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</si>
  <si>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</si>
  <si>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</si>
  <si>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</si>
  <si>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</si>
  <si>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</si>
  <si>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</si>
  <si>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</si>
  <si>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</si>
  <si>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</si>
  <si>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</si>
  <si>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</si>
  <si>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</si>
  <si>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</si>
  <si>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</si>
  <si>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</si>
  <si>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</si>
  <si>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</si>
  <si>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</si>
  <si>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</si>
  <si>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</si>
  <si>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</si>
  <si>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</si>
  <si>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</si>
  <si>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</si>
  <si>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</si>
  <si>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</si>
  <si>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</si>
  <si>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</si>
  <si>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</si>
  <si>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</si>
  <si>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</si>
  <si>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</si>
  <si>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</si>
  <si>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</si>
  <si>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</si>
  <si>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</si>
  <si>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</si>
  <si>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</si>
  <si>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</si>
  <si>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</si>
  <si>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</si>
  <si>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</si>
  <si>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</si>
  <si>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</si>
  <si>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</si>
  <si>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</si>
  <si>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</si>
  <si>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</si>
  <si>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</si>
  <si>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</si>
  <si>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</si>
  <si>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</si>
  <si>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</si>
  <si>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</si>
  <si>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</si>
  <si>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</si>
  <si>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</si>
  <si>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</si>
  <si>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</si>
  <si>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</si>
  <si>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</si>
  <si>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</si>
  <si>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</si>
  <si>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</si>
  <si>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</si>
  <si>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</si>
  <si>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</si>
  <si>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</si>
  <si>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</si>
  <si>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</si>
  <si>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</si>
  <si>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</si>
  <si>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</si>
  <si>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</si>
  <si>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</si>
  <si>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</si>
  <si>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</si>
  <si>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</si>
  <si>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</si>
  <si>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</si>
  <si>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</si>
  <si>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</si>
  <si>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</si>
  <si>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</si>
  <si>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</si>
  <si>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</si>
  <si>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</si>
  <si>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</si>
  <si>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</si>
  <si>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</si>
  <si>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</si>
  <si>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</si>
  <si>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</si>
  <si>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</si>
  <si>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</si>
  <si>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</si>
  <si>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</si>
  <si>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</si>
  <si>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</si>
  <si>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</si>
  <si>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</si>
  <si>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</si>
  <si>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</si>
  <si>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</si>
  <si>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</si>
  <si>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</si>
  <si>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</si>
  <si>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</si>
  <si>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</si>
  <si>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</si>
  <si>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</si>
  <si>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</si>
  <si>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</si>
  <si>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</si>
  <si>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</si>
  <si>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</si>
  <si>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</si>
  <si>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</si>
  <si>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</si>
  <si>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</si>
  <si>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</si>
  <si>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</si>
  <si>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</si>
  <si>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</si>
  <si>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</si>
  <si>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</si>
  <si>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</si>
  <si>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</si>
  <si>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</si>
  <si>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</si>
  <si>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</si>
  <si>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</si>
  <si>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</si>
  <si>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</si>
  <si>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</si>
  <si>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</si>
  <si>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</si>
  <si>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</si>
  <si>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</si>
  <si>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</si>
  <si>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</si>
  <si>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</si>
  <si>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</si>
  <si>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</si>
  <si>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</si>
  <si>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</si>
  <si>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</si>
  <si>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</si>
  <si>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</si>
  <si>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</si>
  <si>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</si>
  <si>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</si>
  <si>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</si>
  <si>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</si>
  <si>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</si>
  <si>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</si>
  <si>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</si>
  <si>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</si>
  <si>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</si>
  <si>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</si>
  <si>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</si>
  <si>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</si>
  <si>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</si>
  <si>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</si>
  <si>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</si>
  <si>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</si>
  <si>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</si>
  <si>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</si>
  <si>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</si>
  <si>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</si>
  <si>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</si>
  <si>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</si>
  <si>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</si>
  <si>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</si>
  <si>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</si>
  <si>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</si>
  <si>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</si>
  <si>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</si>
  <si>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</si>
  <si>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</si>
  <si>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</si>
  <si>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</si>
  <si>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</si>
  <si>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</si>
  <si>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</si>
  <si>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</si>
  <si>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</si>
  <si>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</si>
  <si>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</si>
  <si>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</si>
  <si>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</si>
  <si>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</si>
  <si>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</si>
  <si>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</si>
  <si>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</si>
  <si>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</si>
  <si>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</si>
  <si>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</si>
  <si>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</si>
  <si>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</si>
  <si>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</si>
  <si>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</si>
  <si>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</si>
  <si>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</si>
  <si>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</si>
  <si>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</si>
  <si>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</si>
  <si>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</si>
  <si>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</si>
  <si>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</si>
  <si>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</si>
  <si>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</si>
  <si>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</si>
  <si>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</si>
  <si>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</si>
  <si>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</si>
  <si>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</si>
  <si>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</si>
  <si>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</si>
  <si>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</si>
  <si>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</si>
  <si>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</si>
  <si>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</si>
  <si>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</si>
  <si>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</si>
  <si>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</si>
  <si>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</si>
  <si>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</si>
  <si>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</si>
  <si>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</si>
  <si>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</si>
  <si>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</si>
  <si>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</si>
  <si>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</si>
  <si>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</si>
  <si>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</si>
  <si>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</si>
  <si>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</si>
  <si>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</si>
  <si>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</si>
  <si>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</si>
  <si>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</si>
  <si>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</si>
  <si>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</si>
  <si>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</si>
  <si>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</si>
  <si>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</si>
  <si>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</si>
  <si>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</si>
  <si>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</si>
  <si>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</si>
  <si>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</si>
  <si>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</si>
  <si>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</si>
  <si>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</si>
  <si>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</si>
  <si>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</si>
  <si>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</si>
  <si>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</si>
  <si>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</si>
  <si>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</si>
  <si>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</si>
  <si>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</si>
  <si>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</si>
  <si>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</si>
  <si>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</si>
  <si>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</si>
  <si>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</si>
  <si>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</si>
  <si>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</si>
  <si>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</si>
  <si>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</si>
  <si>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</si>
  <si>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</si>
  <si>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</si>
  <si>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</si>
  <si>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</si>
  <si>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</si>
  <si>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</si>
  <si>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</si>
  <si>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</si>
  <si>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</si>
  <si>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</si>
  <si>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</si>
  <si>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</si>
  <si>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</si>
  <si>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</si>
  <si>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</si>
  <si>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</si>
  <si>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</si>
  <si>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</si>
  <si>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</si>
  <si>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</si>
  <si>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</si>
  <si>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</si>
  <si>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</si>
  <si>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</si>
  <si>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</si>
  <si>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</si>
  <si>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</si>
  <si>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</si>
  <si>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</si>
  <si>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</si>
  <si>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</si>
  <si>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</si>
  <si>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</si>
  <si>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</si>
  <si>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</si>
  <si>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</si>
  <si>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</si>
  <si>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</si>
  <si>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</si>
  <si>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</si>
  <si>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</si>
  <si>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</si>
  <si>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</si>
  <si>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</si>
  <si>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</si>
  <si>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</si>
  <si>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</si>
  <si>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</si>
  <si>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</si>
  <si>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</si>
  <si>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</si>
  <si>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</si>
  <si>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</si>
  <si>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</si>
  <si>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</si>
  <si>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</si>
  <si>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</si>
  <si>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</si>
  <si>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</si>
  <si>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</si>
  <si>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</si>
  <si>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</si>
  <si>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</si>
  <si>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</si>
  <si>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</si>
  <si>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</si>
  <si>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</si>
  <si>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</si>
  <si>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</si>
  <si>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</si>
  <si>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</si>
  <si>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</si>
  <si>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</si>
  <si>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</si>
  <si>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</si>
  <si>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</si>
  <si>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</si>
  <si>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</si>
  <si>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</si>
  <si>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</si>
  <si>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</si>
  <si>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</si>
  <si>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</si>
  <si>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</si>
  <si>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</si>
  <si>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</si>
  <si>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</si>
  <si>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</si>
  <si>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</si>
  <si>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</si>
  <si>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</si>
  <si>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</si>
  <si>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</si>
  <si>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</si>
  <si>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</si>
  <si>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</si>
  <si>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</si>
  <si>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</si>
  <si>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</si>
  <si>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</si>
  <si>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</si>
  <si>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</si>
  <si>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</si>
  <si>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</si>
  <si>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</si>
  <si>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</si>
  <si>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</si>
  <si>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</si>
  <si>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</si>
  <si>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</si>
  <si>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</si>
  <si>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</si>
  <si>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</si>
  <si>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</si>
  <si>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</si>
  <si>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</si>
  <si>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</si>
  <si>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</si>
  <si>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</si>
  <si>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</si>
  <si>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</si>
  <si>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</si>
  <si>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</si>
  <si>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</si>
  <si>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</si>
  <si>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</si>
  <si>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</si>
  <si>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</si>
  <si>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</si>
  <si>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</si>
  <si>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</si>
  <si>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</si>
  <si>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</si>
  <si>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</si>
  <si>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</si>
  <si>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</si>
  <si>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</si>
  <si>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</si>
  <si>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</si>
  <si>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</si>
  <si>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</si>
  <si>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</si>
  <si>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</si>
  <si>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</si>
  <si>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</si>
  <si>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</si>
  <si>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</si>
  <si>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</si>
  <si>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</si>
  <si>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</si>
  <si>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</si>
  <si>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</si>
  <si>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</si>
  <si>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</si>
  <si>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</si>
  <si>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</si>
  <si>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</si>
  <si>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</si>
  <si>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</si>
  <si>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</si>
  <si>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</si>
  <si>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</si>
  <si>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</si>
  <si>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</si>
  <si>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</si>
  <si>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</si>
  <si>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</si>
  <si>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</si>
  <si>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</si>
  <si>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</si>
  <si>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</si>
  <si>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</si>
  <si>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</si>
  <si>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</si>
  <si>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</si>
  <si>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</si>
  <si>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</si>
  <si>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</si>
  <si>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</si>
  <si>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</si>
  <si>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</si>
  <si>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</si>
  <si>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</si>
  <si>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</si>
  <si>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</si>
  <si>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</si>
  <si>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</si>
  <si>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</si>
  <si>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</si>
  <si>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</si>
  <si>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</si>
  <si>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</si>
  <si>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</si>
  <si>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</si>
  <si>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</si>
  <si>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</si>
  <si>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</si>
  <si>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</si>
  <si>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</si>
  <si>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</si>
  <si>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</si>
  <si>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</si>
  <si>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</si>
  <si>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</si>
  <si>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</si>
  <si>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</si>
  <si>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</si>
  <si>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</si>
  <si>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</si>
  <si>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</si>
  <si>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</si>
  <si>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</si>
  <si>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</si>
  <si>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</si>
  <si>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</si>
  <si>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</si>
  <si>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</si>
  <si>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</si>
  <si>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</si>
  <si>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</si>
  <si>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</si>
  <si>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</si>
  <si>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</si>
  <si>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</si>
  <si>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</si>
  <si>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</si>
  <si>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</si>
  <si>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</si>
  <si>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</si>
  <si>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</si>
  <si>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</si>
  <si>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</si>
  <si>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</si>
  <si>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</si>
  <si>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</si>
  <si>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</si>
  <si>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</si>
  <si>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</si>
  <si>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</si>
  <si>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</si>
  <si>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</si>
  <si>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</si>
  <si>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</si>
  <si>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</si>
  <si>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</si>
  <si>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</si>
  <si>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</si>
  <si>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</si>
  <si>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</si>
  <si>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</si>
  <si>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</si>
  <si>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</si>
  <si>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</si>
  <si>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</si>
  <si>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</si>
  <si>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</si>
  <si>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</si>
  <si>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</si>
  <si>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</si>
  <si>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</si>
  <si>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</si>
  <si>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</si>
  <si>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</si>
  <si>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</si>
  <si>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</si>
  <si>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</si>
  <si>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</si>
  <si>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</si>
  <si>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</si>
  <si>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</si>
  <si>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</si>
  <si>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</si>
  <si>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</si>
  <si>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</si>
  <si>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</si>
  <si>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</si>
  <si>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</si>
  <si>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</si>
  <si>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</si>
  <si>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</si>
  <si>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</si>
  <si>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</si>
  <si>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</si>
  <si>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</si>
  <si>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</si>
  <si>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</si>
  <si>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</si>
  <si>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</si>
  <si>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</si>
  <si>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</si>
  <si>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</si>
  <si>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</si>
  <si>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</si>
  <si>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</si>
  <si>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</si>
  <si>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</si>
  <si>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</si>
  <si>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</si>
  <si>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</si>
  <si>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</si>
  <si>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</si>
  <si>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</si>
  <si>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</si>
  <si>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</si>
  <si>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</si>
  <si>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</si>
  <si>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</si>
  <si>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</si>
  <si>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</si>
  <si>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</si>
  <si>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</si>
  <si>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</si>
  <si>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</si>
  <si>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</si>
  <si>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</si>
  <si>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</si>
  <si>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</si>
  <si>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</si>
  <si>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</si>
  <si>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</si>
  <si>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</si>
  <si>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</si>
  <si>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</si>
  <si>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</si>
  <si>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</si>
  <si>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</si>
  <si>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</si>
  <si>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</si>
  <si>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</si>
  <si>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</si>
  <si>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</si>
  <si>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</si>
  <si>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</si>
  <si>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</si>
  <si>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</si>
  <si>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</si>
  <si>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</si>
  <si>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</si>
  <si>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</si>
  <si>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</si>
  <si>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</si>
  <si>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</si>
  <si>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</si>
  <si>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</si>
  <si>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</si>
  <si>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</si>
  <si>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</si>
  <si>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</si>
  <si>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</si>
  <si>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</si>
  <si>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</si>
  <si>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</si>
  <si>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</si>
  <si>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</si>
  <si>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</si>
  <si>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</si>
  <si>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</si>
  <si>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</si>
  <si>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</si>
  <si>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</si>
  <si>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</si>
  <si>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</si>
  <si>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</si>
  <si>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</si>
  <si>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</si>
  <si>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</si>
  <si>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</si>
  <si>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</si>
  <si>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</si>
  <si>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</si>
  <si>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</si>
  <si>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</si>
  <si>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</si>
  <si>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</si>
  <si>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</si>
  <si>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</si>
  <si>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</si>
  <si>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</si>
  <si>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</si>
  <si>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</si>
  <si>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</si>
  <si>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</si>
  <si>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</si>
  <si>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</si>
  <si>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</si>
  <si>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</si>
  <si>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</si>
  <si>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</si>
  <si>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</si>
  <si>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</si>
  <si>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</si>
  <si>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</si>
  <si>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</si>
  <si>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</si>
  <si>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</si>
  <si>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</si>
  <si>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</si>
  <si>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</si>
  <si>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</si>
  <si>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</si>
  <si>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</si>
  <si>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</si>
  <si>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</si>
  <si>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</si>
  <si>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</si>
  <si>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</si>
  <si>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</si>
  <si>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</si>
  <si>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</si>
  <si>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</si>
  <si>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</si>
  <si>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</si>
  <si>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</si>
  <si>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</si>
  <si>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</si>
  <si>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</si>
  <si>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</si>
  <si>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</si>
  <si>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</si>
  <si>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</si>
  <si>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</si>
  <si>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</si>
  <si>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</si>
  <si>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</si>
  <si>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</si>
  <si>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</si>
  <si>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</si>
  <si>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</si>
  <si>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</si>
  <si>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</si>
  <si>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</si>
  <si>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</si>
  <si>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</si>
  <si>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</si>
  <si>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</si>
  <si>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</si>
  <si>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</si>
  <si>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</si>
  <si>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</si>
  <si>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</si>
  <si>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</si>
  <si>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</si>
  <si>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</si>
  <si>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</si>
  <si>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</si>
  <si>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</si>
  <si>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</si>
  <si>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</si>
  <si>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</si>
  <si>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</si>
  <si>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</si>
  <si>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</si>
  <si>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</si>
  <si>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</si>
  <si>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</si>
  <si>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</si>
  <si>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</si>
  <si>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</si>
  <si>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</si>
  <si>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</si>
  <si>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</si>
  <si>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</si>
  <si>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</si>
  <si>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</si>
  <si>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</si>
  <si>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</si>
  <si>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</si>
  <si>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</si>
  <si>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</si>
  <si>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</si>
  <si>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</si>
  <si>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</si>
  <si>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</si>
  <si>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</si>
  <si>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</si>
  <si>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</si>
  <si>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</si>
  <si>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</si>
  <si>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</si>
  <si>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</si>
  <si>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</si>
  <si>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</si>
  <si>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</si>
  <si>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</si>
  <si>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</si>
  <si>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</si>
  <si>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</si>
  <si>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</si>
  <si>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</si>
  <si>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</si>
  <si>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</si>
  <si>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</si>
  <si>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</si>
  <si>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</si>
  <si>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</si>
  <si>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</si>
  <si>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</si>
  <si>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</si>
  <si>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</si>
  <si>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</si>
  <si>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</si>
  <si>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</si>
  <si>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</si>
  <si>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</si>
  <si>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</si>
  <si>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</si>
  <si>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</si>
  <si>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</si>
  <si>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</si>
  <si>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</si>
  <si>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</si>
  <si>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</si>
  <si>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</si>
  <si>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</si>
  <si>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</si>
  <si>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</si>
  <si>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</si>
  <si>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</si>
  <si>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</si>
  <si>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</si>
  <si>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</si>
  <si>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</si>
  <si>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</si>
  <si>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</si>
  <si>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</si>
  <si>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</si>
  <si>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</si>
  <si>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</si>
  <si>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</si>
  <si>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</si>
  <si>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</si>
  <si>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</si>
  <si>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</si>
  <si>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</si>
  <si>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</si>
  <si>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</si>
  <si>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</si>
  <si>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</si>
  <si>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</si>
  <si>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</si>
  <si>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</si>
  <si>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</si>
  <si>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</si>
  <si>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</si>
  <si>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</si>
  <si>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</si>
  <si>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</si>
  <si>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</si>
  <si>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</si>
  <si>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</si>
  <si>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</si>
  <si>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</si>
  <si>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</si>
  <si>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</si>
  <si>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</si>
  <si>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</si>
  <si>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</si>
  <si>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</si>
  <si>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</si>
  <si>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</si>
  <si>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</si>
  <si>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</si>
  <si>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</si>
  <si>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</si>
  <si>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</si>
  <si>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</si>
  <si>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</si>
  <si>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</si>
  <si>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</si>
  <si>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</si>
  <si>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</si>
  <si>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</si>
  <si>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</si>
  <si>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</si>
  <si>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</si>
  <si>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</si>
  <si>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</si>
  <si>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</si>
  <si>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</si>
  <si>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</si>
  <si>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</si>
  <si>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</si>
  <si>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</si>
  <si>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</si>
  <si>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</si>
  <si>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</si>
  <si>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</si>
  <si>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</si>
  <si>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</si>
  <si>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</si>
  <si>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</si>
  <si>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</si>
  <si>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</si>
  <si>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</si>
  <si>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</si>
  <si>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</si>
  <si>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</si>
  <si>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</si>
  <si>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</si>
  <si>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</si>
  <si>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</si>
  <si>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</si>
  <si>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</si>
  <si>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</si>
  <si>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</si>
  <si>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</si>
  <si>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</si>
  <si>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</si>
  <si>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</si>
  <si>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</si>
  <si>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</si>
  <si>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</si>
  <si>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</si>
  <si>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</si>
  <si>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</si>
  <si>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</si>
  <si>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</si>
  <si>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</si>
  <si>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</si>
  <si>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</si>
  <si>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</si>
  <si>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</si>
  <si>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</si>
  <si>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</si>
  <si>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</si>
  <si>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</si>
  <si>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</si>
  <si>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</si>
  <si>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</si>
  <si>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</si>
  <si>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</si>
  <si>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</si>
  <si>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</si>
  <si>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</si>
  <si>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</si>
  <si>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</si>
  <si>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</si>
  <si>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</si>
  <si>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</si>
  <si>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</si>
  <si>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</si>
  <si>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</si>
  <si>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</si>
  <si>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</si>
  <si>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</si>
  <si>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</si>
  <si>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</si>
  <si>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</si>
  <si>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</si>
  <si>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</si>
  <si>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</si>
  <si>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</si>
  <si>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</si>
  <si>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</si>
  <si>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</si>
  <si>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</si>
  <si>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</si>
  <si>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</si>
  <si>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</si>
  <si>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</si>
  <si>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</si>
  <si>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</si>
  <si>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</si>
  <si>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</si>
  <si>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</si>
  <si>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</si>
  <si>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</si>
  <si>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</si>
  <si>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</si>
  <si>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</si>
  <si>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</si>
  <si>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</si>
  <si>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</si>
  <si>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</si>
  <si>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</si>
  <si>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</si>
  <si>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</si>
  <si>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</si>
  <si>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</si>
  <si>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</si>
  <si>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</si>
  <si>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</si>
  <si>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</si>
  <si>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</si>
  <si>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</si>
  <si>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</si>
  <si>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</si>
  <si>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</si>
  <si>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</si>
  <si>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</si>
  <si>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</si>
  <si>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</si>
  <si>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</si>
  <si>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</si>
  <si>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</si>
  <si>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</si>
  <si>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</si>
  <si>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</si>
  <si>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</si>
  <si>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</si>
  <si>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</si>
  <si>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</si>
  <si>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</si>
  <si>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</si>
  <si>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</si>
  <si>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</si>
  <si>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</si>
  <si>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</si>
  <si>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</si>
  <si>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</si>
  <si>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</si>
  <si>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</si>
  <si>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</si>
  <si>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</si>
  <si>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</si>
  <si>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</si>
  <si>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</si>
  <si>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</si>
  <si>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</si>
  <si>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</si>
  <si>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</si>
  <si>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</si>
  <si>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</si>
  <si>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</si>
  <si>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</si>
  <si>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</si>
  <si>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</si>
  <si>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</si>
  <si>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</si>
  <si>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</si>
  <si>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</si>
  <si>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</si>
  <si>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</si>
  <si>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</si>
  <si>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</si>
  <si>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</si>
  <si>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</si>
  <si>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</si>
  <si>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</si>
  <si>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</si>
  <si>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</si>
  <si>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</si>
  <si>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</si>
  <si>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</si>
  <si>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</si>
  <si>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</si>
  <si>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</si>
  <si>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</si>
  <si>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</si>
  <si>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</si>
  <si>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</si>
  <si>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</si>
  <si>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</si>
  <si>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</si>
  <si>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</si>
  <si>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</si>
  <si>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</si>
  <si>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</si>
  <si>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</si>
  <si>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</si>
  <si>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</si>
  <si>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</si>
  <si>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</si>
  <si>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</si>
  <si>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</si>
  <si>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</si>
  <si>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</si>
  <si>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</si>
  <si>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</si>
  <si>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</si>
  <si>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</si>
  <si>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</si>
  <si>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</si>
  <si>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</si>
  <si>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</si>
  <si>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</si>
  <si>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</si>
  <si>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</si>
  <si>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</si>
  <si>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</si>
  <si>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</si>
  <si>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</si>
  <si>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</si>
  <si>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</si>
  <si>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</si>
  <si>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</si>
  <si>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</si>
  <si>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</si>
  <si>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</si>
  <si>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</si>
  <si>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</si>
  <si>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</si>
  <si>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</si>
  <si>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</si>
  <si>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</si>
  <si>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</si>
  <si>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</si>
  <si>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</si>
  <si>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</si>
  <si>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</si>
  <si>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</si>
  <si>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</si>
  <si>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</si>
  <si>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</si>
  <si>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</si>
  <si>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</si>
  <si>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</si>
  <si>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</si>
  <si>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</si>
  <si>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</si>
  <si>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</si>
  <si>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</si>
  <si>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</si>
  <si>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</si>
  <si>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</si>
  <si>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</si>
  <si>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</si>
  <si>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</si>
  <si>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</si>
  <si>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</si>
  <si>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</si>
  <si>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</si>
  <si>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</si>
  <si>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</si>
  <si>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</si>
  <si>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</si>
  <si>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</si>
  <si>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</si>
  <si>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</si>
  <si>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</si>
  <si>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</si>
  <si>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</si>
  <si>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</si>
  <si>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</si>
  <si>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</si>
  <si>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</si>
  <si>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</si>
  <si>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</si>
  <si>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</si>
  <si>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</si>
  <si>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</si>
  <si>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</si>
  <si>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</si>
  <si>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</si>
  <si>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</si>
  <si>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</si>
  <si>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</si>
  <si>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</si>
  <si>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</si>
  <si>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</si>
  <si>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</si>
  <si>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</si>
  <si>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</si>
  <si>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</si>
  <si>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</si>
  <si>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</si>
  <si>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</si>
  <si>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</si>
  <si>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</si>
  <si>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</si>
  <si>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</si>
  <si>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</si>
  <si>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</si>
  <si>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</si>
  <si>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</si>
  <si>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</si>
  <si>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</si>
  <si>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</si>
  <si>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</si>
  <si>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</si>
  <si>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</si>
  <si>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</si>
  <si>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</si>
  <si>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</si>
  <si>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</si>
  <si>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</si>
  <si>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</si>
  <si>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</si>
  <si>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</si>
  <si>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</si>
  <si>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</si>
  <si>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</si>
  <si>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</si>
  <si>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</si>
  <si>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</si>
  <si>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</si>
  <si>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</si>
  <si>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</si>
  <si>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</si>
  <si>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</si>
  <si>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</si>
  <si>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</si>
  <si>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</si>
  <si>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</si>
  <si>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</si>
  <si>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</si>
  <si>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</si>
  <si>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</si>
  <si>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</si>
  <si>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</si>
  <si>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</si>
  <si>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</si>
  <si>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</si>
  <si>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</si>
  <si>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</si>
  <si>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</si>
  <si>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</si>
  <si>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</si>
  <si>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</si>
  <si>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</si>
  <si>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</si>
  <si>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</si>
  <si>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</si>
  <si>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</si>
  <si>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</si>
  <si>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</si>
  <si>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</si>
  <si>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</si>
  <si>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</si>
  <si>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</si>
  <si>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</si>
  <si>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</si>
  <si>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</si>
  <si>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</si>
  <si>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</si>
  <si>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</si>
  <si>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</si>
  <si>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</si>
  <si>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</si>
  <si>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</si>
  <si>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</si>
  <si>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</si>
  <si>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</si>
  <si>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</si>
  <si>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</si>
  <si>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</si>
  <si>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</si>
  <si>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</si>
  <si>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</si>
  <si>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</si>
  <si>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</si>
  <si>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</si>
  <si>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</si>
  <si>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</si>
  <si>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</si>
  <si>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</si>
  <si>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</si>
  <si>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</si>
  <si>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</si>
  <si>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</si>
  <si>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</si>
  <si>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</si>
  <si>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</si>
  <si>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</si>
  <si>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</si>
  <si>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</si>
  <si>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</si>
  <si>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</si>
  <si>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</si>
  <si>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</si>
  <si>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</si>
  <si>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</si>
  <si>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</si>
  <si>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</si>
  <si>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</si>
  <si>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</si>
  <si>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</si>
  <si>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</si>
  <si>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</si>
  <si>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</si>
  <si>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</si>
  <si>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</si>
  <si>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</si>
  <si>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</si>
  <si>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</si>
  <si>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</si>
  <si>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</si>
  <si>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</si>
  <si>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</si>
  <si>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</si>
  <si>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</si>
  <si>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</si>
  <si>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</si>
  <si>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</si>
  <si>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</si>
  <si>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</si>
  <si>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</si>
  <si>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</si>
  <si>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</si>
  <si>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</si>
  <si>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</si>
  <si>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</si>
  <si>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</si>
  <si>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</si>
  <si>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</si>
  <si>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</si>
  <si>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</si>
  <si>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</si>
  <si>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</si>
  <si>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</si>
  <si>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</si>
  <si>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</si>
  <si>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</si>
  <si>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</si>
  <si>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</si>
  <si>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</si>
  <si>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</si>
  <si>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</si>
  <si>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</si>
  <si>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</si>
  <si>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</si>
  <si>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</si>
  <si>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</si>
  <si>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</si>
  <si>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</si>
  <si>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</si>
  <si>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</si>
  <si>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</si>
  <si>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</si>
  <si>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</si>
  <si>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</si>
  <si>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</si>
  <si>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</si>
  <si>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</si>
  <si>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</si>
  <si>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</si>
  <si>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</si>
  <si>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</si>
  <si>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</si>
  <si>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</si>
  <si>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</si>
  <si>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</si>
  <si>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</si>
  <si>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</si>
  <si>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</si>
  <si>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</si>
  <si>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</si>
  <si>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</si>
  <si>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</si>
  <si>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</si>
  <si>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</si>
  <si>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</si>
  <si>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</si>
  <si>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</si>
  <si>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</si>
  <si>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</si>
  <si>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</si>
  <si>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</si>
  <si>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</si>
  <si>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</si>
  <si>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</si>
  <si>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</si>
  <si>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</si>
  <si>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</si>
  <si>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</si>
  <si>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</si>
  <si>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</si>
  <si>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</si>
  <si>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</si>
  <si>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</si>
  <si>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</si>
  <si>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</si>
  <si>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</si>
  <si>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</si>
  <si>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</si>
  <si>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</si>
  <si>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</si>
  <si>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</si>
  <si>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</si>
  <si>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</si>
  <si>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</si>
  <si>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</si>
  <si>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</si>
  <si>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</si>
  <si>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</si>
  <si>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</si>
  <si>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</si>
  <si>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</si>
  <si>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</si>
  <si>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</si>
  <si>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</si>
  <si>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</si>
  <si>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</si>
  <si>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</si>
  <si>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</si>
  <si>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</si>
  <si>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</si>
  <si>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</si>
  <si>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</si>
  <si>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</si>
  <si>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</si>
  <si>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</si>
  <si>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</si>
  <si>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</si>
  <si>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</si>
  <si>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</si>
  <si>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</si>
  <si>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</si>
  <si>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</si>
  <si>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</si>
  <si>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</si>
  <si>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</si>
  <si>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</si>
  <si>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</si>
  <si>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</si>
  <si>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</si>
  <si>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</si>
  <si>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</si>
  <si>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</si>
  <si>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</si>
  <si>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</si>
  <si>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</si>
  <si>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</si>
  <si>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</si>
  <si>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</si>
  <si>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</si>
  <si>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</si>
  <si>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</si>
  <si>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</si>
  <si>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</si>
  <si>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</si>
  <si>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</si>
  <si>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</si>
  <si>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</si>
  <si>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</si>
  <si>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</si>
  <si>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</si>
  <si>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</si>
  <si>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</si>
  <si>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</si>
  <si>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</si>
  <si>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</si>
  <si>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</si>
  <si>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</si>
  <si>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</si>
  <si>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</si>
  <si>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</si>
  <si>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</si>
  <si>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</si>
  <si>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</si>
  <si>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</si>
  <si>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</si>
  <si>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</si>
  <si>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</si>
  <si>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</si>
  <si>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</si>
  <si>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</si>
  <si>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</si>
  <si>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</si>
  <si>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</si>
  <si>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</si>
  <si>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</si>
  <si>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</si>
  <si>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</si>
  <si>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</si>
  <si>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</si>
  <si>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</si>
  <si>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</si>
  <si>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</si>
  <si>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</si>
  <si>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</si>
  <si>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</si>
  <si>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</si>
  <si>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</si>
  <si>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</si>
  <si>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</si>
  <si>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</si>
  <si>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</si>
  <si>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</si>
  <si>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</si>
  <si>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</si>
  <si>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</si>
  <si>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</si>
  <si>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</si>
  <si>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</si>
  <si>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</si>
  <si>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</si>
  <si>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</si>
  <si>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</si>
  <si>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</si>
  <si>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</si>
  <si>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</si>
  <si>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</si>
  <si>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</si>
  <si>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</si>
  <si>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</si>
  <si>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</si>
  <si>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</si>
  <si>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</si>
  <si>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</si>
  <si>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</si>
  <si>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</si>
  <si>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</si>
  <si>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</si>
  <si>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</si>
  <si>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</si>
  <si>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</si>
  <si>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</si>
  <si>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</si>
  <si>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</si>
  <si>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</si>
  <si>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</si>
  <si>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</si>
  <si>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</si>
  <si>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</si>
  <si>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</si>
  <si>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</si>
  <si>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</si>
  <si>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</si>
  <si>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</si>
  <si>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</si>
  <si>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</si>
  <si>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</si>
  <si>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</si>
  <si>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</si>
  <si>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</si>
  <si>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</si>
  <si>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</si>
  <si>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</si>
  <si>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</si>
  <si>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</si>
  <si>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</si>
  <si>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</si>
  <si>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</si>
  <si>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</si>
  <si>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</si>
  <si>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</si>
  <si>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</si>
  <si>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</si>
  <si>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</si>
  <si>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</si>
  <si>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</si>
  <si>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</si>
  <si>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</si>
  <si>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</si>
  <si>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</si>
  <si>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</si>
  <si>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</si>
  <si>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</si>
  <si>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</si>
  <si>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</si>
  <si>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</si>
  <si>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</si>
  <si>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</si>
  <si>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</si>
  <si>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</si>
  <si>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</si>
  <si>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</si>
  <si>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</si>
  <si>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</si>
  <si>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</si>
  <si>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</si>
  <si>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</si>
  <si>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</si>
  <si>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</si>
  <si>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</si>
  <si>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</si>
  <si>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</si>
  <si>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</si>
  <si>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</si>
  <si>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</si>
  <si>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</si>
  <si>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</si>
  <si>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</si>
  <si>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</si>
  <si>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</si>
  <si>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</si>
  <si>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</si>
  <si>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</si>
  <si>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</si>
  <si>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</si>
  <si>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</si>
  <si>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</si>
  <si>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</si>
  <si>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</si>
  <si>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</si>
  <si>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</si>
  <si>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</si>
  <si>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</si>
  <si>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</si>
  <si>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</si>
  <si>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</si>
  <si>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</si>
  <si>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</si>
  <si>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</si>
  <si>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</si>
  <si>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</si>
  <si>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</si>
  <si>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</si>
  <si>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</si>
  <si>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</si>
  <si>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</si>
  <si>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</si>
  <si>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</si>
  <si>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</si>
  <si>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</si>
  <si>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</si>
  <si>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</si>
  <si>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</si>
  <si>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</si>
  <si>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</si>
  <si>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</si>
  <si>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</si>
  <si>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</si>
  <si>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</si>
  <si>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</si>
  <si>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</si>
  <si>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</si>
  <si>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</si>
  <si>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</si>
  <si>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</si>
  <si>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</si>
  <si>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</si>
  <si>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</si>
  <si>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</si>
  <si>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</si>
  <si>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</si>
  <si>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</si>
  <si>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</si>
  <si>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</si>
  <si>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</si>
  <si>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</si>
  <si>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</si>
  <si>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</si>
  <si>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</si>
  <si>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</si>
  <si>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</si>
  <si>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</si>
  <si>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</si>
  <si>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</si>
  <si>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</si>
  <si>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</si>
  <si>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</si>
  <si>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</si>
  <si>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</si>
  <si>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</si>
  <si>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</si>
  <si>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</si>
  <si>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</si>
  <si>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</si>
  <si>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</si>
  <si>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</si>
  <si>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</si>
  <si>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</si>
  <si>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</si>
  <si>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</si>
  <si>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</si>
  <si>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</si>
  <si>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</si>
  <si>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</si>
  <si>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</si>
  <si>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</si>
  <si>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</si>
  <si>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</si>
  <si>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</si>
  <si>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</si>
  <si>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</si>
  <si>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</si>
  <si>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</si>
  <si>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</si>
  <si>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</si>
  <si>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</si>
  <si>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</si>
  <si>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</si>
  <si>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</si>
  <si>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</si>
  <si>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</si>
  <si>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</si>
  <si>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</si>
  <si>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</si>
  <si>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</si>
  <si>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</si>
  <si>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</si>
  <si>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</si>
  <si>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</si>
  <si>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</si>
  <si>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</si>
  <si>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</si>
  <si>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</si>
  <si>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</si>
  <si>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</si>
  <si>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</si>
  <si>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</si>
  <si>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</si>
  <si>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</si>
  <si>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</si>
  <si>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</si>
  <si>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</si>
  <si>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</si>
  <si>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</si>
  <si>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</si>
  <si>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</si>
  <si>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</si>
  <si>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</si>
  <si>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</si>
  <si>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</si>
  <si>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</si>
  <si>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</si>
  <si>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</si>
  <si>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</si>
  <si>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</si>
  <si>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</si>
  <si>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</si>
  <si>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</si>
  <si>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</si>
  <si>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</si>
  <si>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</si>
  <si>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</si>
  <si>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</si>
  <si>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</si>
  <si>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</si>
  <si>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</si>
  <si>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</si>
  <si>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</si>
  <si>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</si>
  <si>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</si>
  <si>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</si>
  <si>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</si>
  <si>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</si>
  <si>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</si>
  <si>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</si>
  <si>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</si>
  <si>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</si>
  <si>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</si>
  <si>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</si>
  <si>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</si>
  <si>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</si>
  <si>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</si>
  <si>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</si>
  <si>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</si>
  <si>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</si>
  <si>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</si>
  <si>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</si>
  <si>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</si>
  <si>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</si>
  <si>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</si>
  <si>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</si>
  <si>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</si>
  <si>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</si>
  <si>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</si>
  <si>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</si>
  <si>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</si>
  <si>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</si>
  <si>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</si>
  <si>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</si>
  <si>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</si>
  <si>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</si>
  <si>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</si>
  <si>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</si>
  <si>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</si>
  <si>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</si>
  <si>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</si>
  <si>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</si>
  <si>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</si>
  <si>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</si>
  <si>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</si>
  <si>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</si>
  <si>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</si>
  <si>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</si>
  <si>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</si>
  <si>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</si>
  <si>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</si>
  <si>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</si>
  <si>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</si>
  <si>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</si>
  <si>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</si>
  <si>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</si>
  <si>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</si>
  <si>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</si>
  <si>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</si>
  <si>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</si>
  <si>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</si>
  <si>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</si>
  <si>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</si>
  <si>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</si>
  <si>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</si>
  <si>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</si>
  <si>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</si>
  <si>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</si>
  <si>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</si>
  <si>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</si>
  <si>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</si>
  <si>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</si>
  <si>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</si>
  <si>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</si>
  <si>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</si>
  <si>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</si>
  <si>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</si>
  <si>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</si>
  <si>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</si>
  <si>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</si>
  <si>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</si>
  <si>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</si>
  <si>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</si>
  <si>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</si>
  <si>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</si>
  <si>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</si>
  <si>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</si>
  <si>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</si>
  <si>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</si>
  <si>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</si>
  <si>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</si>
  <si>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</si>
  <si>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</si>
  <si>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</si>
  <si>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</si>
  <si>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</si>
  <si>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</si>
  <si>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</si>
  <si>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</si>
  <si>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</si>
  <si>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</si>
  <si>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</si>
  <si>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</si>
  <si>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</si>
  <si>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</si>
  <si>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</si>
  <si>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</si>
  <si>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</si>
  <si>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</si>
  <si>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</si>
  <si>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</si>
  <si>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</si>
  <si>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</si>
  <si>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</si>
  <si>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</si>
  <si>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</si>
  <si>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</si>
  <si>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</si>
  <si>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</si>
  <si>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</si>
  <si>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</si>
  <si>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</si>
  <si>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</si>
  <si>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</si>
  <si>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</si>
  <si>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</si>
  <si>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</si>
  <si>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</si>
  <si>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</si>
  <si>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</si>
  <si>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</si>
  <si>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</si>
  <si>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</si>
  <si>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</si>
  <si>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</si>
  <si>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</si>
  <si>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</si>
  <si>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</si>
  <si>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</si>
  <si>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</si>
  <si>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</si>
  <si>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</si>
  <si>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</si>
  <si>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</si>
  <si>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</si>
  <si>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</si>
  <si>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</si>
  <si>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</si>
  <si>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</si>
  <si>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</si>
  <si>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</si>
  <si>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</si>
  <si>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</si>
  <si>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</si>
  <si>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</si>
  <si>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</si>
  <si>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</si>
  <si>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</si>
  <si>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</si>
  <si>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</si>
  <si>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</si>
  <si>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</si>
  <si>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</si>
  <si>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</si>
  <si>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</si>
  <si>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</si>
  <si>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</si>
  <si>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</si>
  <si>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</si>
  <si>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</si>
  <si>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</si>
  <si>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</si>
  <si>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</si>
  <si>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</si>
  <si>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</si>
  <si>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</si>
  <si>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</si>
  <si>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</si>
  <si>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</si>
  <si>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</si>
  <si>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</si>
  <si>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</si>
  <si>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</si>
  <si>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</si>
  <si>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</si>
  <si>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</si>
  <si>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</si>
  <si>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</si>
  <si>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</si>
  <si>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</si>
  <si>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</si>
  <si>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</si>
  <si>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</si>
  <si>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</si>
  <si>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</si>
  <si>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</si>
  <si>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</si>
  <si>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</si>
  <si>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</si>
  <si>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</si>
  <si>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</si>
  <si>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</si>
  <si>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</si>
  <si>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</si>
  <si>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</si>
  <si>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</si>
  <si>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</si>
  <si>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</si>
  <si>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</si>
  <si>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</si>
  <si>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</si>
  <si>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</si>
  <si>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</si>
  <si>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</si>
  <si>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</si>
  <si>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</si>
  <si>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</si>
  <si>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</si>
  <si>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</si>
  <si>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</si>
  <si>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</si>
  <si>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</si>
  <si>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</si>
  <si>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</si>
  <si>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</si>
  <si>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</si>
  <si>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</si>
  <si>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</si>
  <si>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</si>
  <si>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</si>
  <si>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</si>
  <si>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</si>
  <si>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</si>
  <si>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</si>
  <si>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</si>
  <si>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</si>
  <si>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</si>
  <si>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</si>
  <si>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</si>
  <si>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</si>
  <si>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</si>
  <si>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</si>
  <si>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</si>
  <si>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</si>
  <si>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</si>
  <si>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</si>
  <si>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</si>
  <si>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</si>
  <si>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</si>
  <si>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</si>
  <si>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</si>
  <si>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</si>
  <si>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</si>
  <si>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</si>
  <si>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</si>
  <si>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</si>
  <si>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</si>
  <si>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</si>
  <si>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</si>
  <si>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</si>
  <si>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</si>
  <si>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</si>
  <si>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</si>
  <si>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</si>
  <si>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</si>
  <si>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</si>
  <si>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</si>
  <si>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</si>
  <si>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</si>
  <si>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</si>
  <si>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</si>
  <si>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</si>
  <si>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</si>
  <si>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</si>
  <si>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</si>
  <si>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</si>
  <si>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</si>
  <si>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</si>
  <si>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</si>
  <si>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</si>
  <si>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</si>
  <si>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</si>
  <si>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</si>
  <si>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</si>
  <si>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</si>
  <si>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</si>
  <si>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</si>
  <si>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</si>
  <si>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</si>
  <si>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</si>
  <si>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</si>
  <si>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</si>
  <si>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</si>
  <si>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</si>
  <si>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</si>
  <si>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</si>
  <si>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</si>
  <si>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</si>
  <si>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</si>
  <si>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</si>
  <si>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</si>
  <si>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</si>
  <si>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</si>
  <si>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</si>
  <si>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</si>
  <si>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</si>
  <si>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</si>
  <si>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</si>
  <si>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</si>
  <si>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</si>
  <si>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</si>
  <si>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</si>
  <si>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</si>
  <si>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</si>
  <si>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</si>
  <si>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</si>
  <si>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</si>
  <si>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</si>
  <si>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</si>
  <si>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</si>
  <si>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</si>
  <si>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</si>
  <si>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</si>
  <si>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</si>
  <si>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</si>
  <si>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</si>
  <si>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</si>
  <si>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</si>
  <si>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</si>
  <si>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</si>
  <si>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</si>
  <si>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</si>
  <si>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</si>
  <si>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</si>
  <si>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</si>
  <si>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</si>
  <si>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</si>
  <si>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</si>
  <si>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</si>
  <si>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</si>
  <si>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</si>
  <si>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</si>
  <si>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</si>
  <si>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</si>
  <si>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</si>
  <si>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</si>
  <si>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</si>
  <si>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</si>
  <si>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</si>
  <si>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</si>
  <si>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</si>
  <si>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</si>
  <si>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</si>
  <si>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</si>
  <si>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</si>
  <si>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</si>
  <si>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</si>
  <si>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</si>
  <si>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</si>
  <si>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</si>
  <si>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</si>
  <si>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</si>
  <si>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</si>
  <si>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</si>
  <si>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</si>
  <si>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</si>
  <si>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</si>
  <si>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</si>
  <si>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</si>
  <si>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</si>
  <si>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</si>
  <si>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</si>
  <si>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</si>
  <si>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</si>
  <si>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</si>
  <si>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</si>
  <si>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</si>
  <si>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</si>
  <si>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</si>
  <si>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</si>
  <si>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</si>
  <si>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</si>
  <si>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</si>
  <si>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</si>
  <si>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</si>
  <si>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</si>
  <si>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</si>
  <si>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</si>
  <si>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</si>
  <si>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</si>
  <si>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</si>
  <si>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</si>
  <si>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</si>
  <si>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</si>
  <si>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</si>
  <si>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</si>
  <si>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</si>
  <si>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</si>
  <si>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</si>
  <si>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</si>
  <si>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</si>
  <si>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</si>
  <si>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</si>
  <si>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</si>
  <si>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</si>
  <si>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</si>
  <si>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</si>
  <si>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</si>
  <si>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</si>
  <si>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</si>
  <si>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</si>
  <si>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</si>
  <si>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</si>
  <si>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</si>
  <si>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</si>
  <si>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</si>
  <si>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</si>
  <si>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</si>
  <si>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</si>
  <si>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</si>
  <si>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</si>
  <si>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</si>
  <si>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</si>
  <si>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</si>
  <si>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</si>
  <si>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</si>
  <si>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</si>
  <si>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</si>
  <si>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</si>
  <si>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</si>
  <si>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</si>
  <si>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</si>
  <si>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</si>
  <si>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</si>
  <si>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</si>
  <si>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</si>
  <si>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</si>
  <si>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</si>
  <si>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</si>
  <si>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</si>
  <si>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</si>
  <si>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</si>
  <si>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</si>
  <si>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</si>
  <si>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</si>
  <si>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</si>
  <si>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</si>
  <si>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</si>
  <si>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</si>
  <si>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</si>
  <si>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</si>
  <si>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</si>
  <si>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</si>
  <si>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</si>
  <si>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</si>
  <si>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</si>
  <si>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</si>
  <si>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</si>
  <si>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</si>
  <si>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</si>
  <si>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</si>
  <si>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</si>
  <si>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</si>
  <si>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</si>
  <si>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</si>
  <si>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</si>
  <si>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</si>
  <si>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</si>
  <si>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</si>
  <si>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</si>
  <si>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</si>
  <si>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</si>
  <si>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</si>
  <si>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</si>
  <si>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</si>
  <si>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</si>
  <si>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</si>
  <si>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</si>
  <si>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</si>
  <si>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</si>
  <si>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</si>
  <si>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</si>
  <si>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</si>
  <si>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</si>
  <si>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</si>
  <si>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</si>
  <si>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</si>
  <si>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</si>
  <si>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</si>
  <si>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</si>
  <si>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</si>
  <si>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</si>
  <si>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</si>
  <si>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</si>
  <si>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</si>
  <si>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</si>
  <si>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</si>
  <si>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</si>
  <si>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</si>
  <si>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</si>
  <si>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</si>
  <si>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</si>
  <si>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</si>
  <si>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</si>
  <si>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</si>
  <si>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</si>
  <si>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</si>
  <si>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</si>
  <si>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</si>
  <si>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</si>
  <si>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</si>
  <si>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</si>
  <si>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</si>
  <si>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</si>
  <si>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</si>
  <si>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</si>
  <si>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</si>
  <si>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</si>
  <si>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</si>
  <si>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</si>
  <si>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</si>
  <si>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</si>
  <si>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</si>
  <si>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</si>
  <si>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</si>
  <si>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</si>
  <si>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</si>
  <si>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</si>
  <si>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</si>
  <si>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</si>
  <si>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</si>
  <si>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</si>
  <si>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</si>
  <si>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</si>
  <si>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</si>
  <si>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</si>
  <si>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</si>
  <si>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</si>
  <si>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</si>
  <si>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</si>
  <si>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</si>
  <si>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</si>
  <si>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</si>
  <si>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</si>
  <si>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</si>
  <si>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</si>
  <si>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</si>
  <si>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</si>
  <si>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</si>
  <si>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</si>
  <si>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</si>
  <si>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</si>
  <si>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</si>
  <si>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</si>
  <si>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</si>
  <si>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</si>
  <si>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</si>
  <si>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</si>
  <si>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</si>
  <si>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</si>
  <si>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</si>
  <si>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</si>
  <si>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</si>
  <si>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</si>
  <si>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</si>
  <si>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</si>
  <si>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</si>
  <si>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</si>
  <si>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</si>
  <si>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</si>
  <si>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</si>
  <si>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</si>
  <si>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</si>
  <si>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</si>
  <si>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</si>
  <si>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</si>
  <si>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</si>
  <si>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</si>
  <si>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</si>
  <si>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</si>
  <si>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</si>
  <si>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</si>
  <si>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</si>
  <si>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</si>
  <si>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</si>
  <si>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</si>
  <si>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</si>
  <si>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</si>
  <si>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</si>
  <si>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</si>
  <si>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</si>
  <si>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</si>
  <si>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</si>
  <si>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</si>
  <si>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</si>
  <si>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</si>
  <si>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</si>
  <si>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</si>
  <si>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</si>
  <si>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</si>
  <si>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</si>
  <si>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</si>
  <si>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</si>
  <si>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</si>
  <si>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</si>
  <si>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</si>
  <si>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</si>
  <si>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</si>
  <si>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</si>
  <si>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</si>
  <si>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</si>
  <si>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</si>
  <si>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</si>
  <si>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</si>
  <si>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</si>
  <si>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</si>
  <si>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</si>
  <si>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</si>
  <si>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</si>
  <si>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</si>
  <si>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</si>
  <si>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</si>
  <si>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</si>
  <si>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</si>
  <si>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</si>
  <si>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</si>
  <si>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</si>
  <si>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</si>
  <si>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</si>
  <si>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</si>
  <si>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</si>
  <si>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</si>
  <si>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</si>
  <si>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</si>
  <si>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</si>
  <si>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</si>
  <si>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</si>
  <si>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</si>
  <si>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</si>
  <si>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</si>
  <si>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</si>
  <si>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</si>
  <si>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</si>
  <si>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</si>
  <si>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</si>
  <si>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</si>
  <si>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</si>
  <si>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</si>
  <si>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</si>
  <si>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</si>
  <si>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</si>
  <si>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</si>
  <si>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</si>
  <si>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</si>
  <si>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</si>
  <si>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</si>
  <si>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</si>
  <si>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</si>
  <si>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</si>
  <si>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</si>
  <si>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</si>
  <si>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</si>
  <si>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</si>
  <si>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</si>
  <si>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</si>
  <si>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</si>
  <si>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</si>
  <si>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</si>
  <si>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</si>
  <si>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</si>
  <si>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</si>
  <si>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</si>
  <si>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</si>
  <si>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</si>
  <si>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</si>
  <si>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</si>
  <si>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</si>
  <si>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</si>
  <si>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</si>
  <si>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</si>
  <si>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</si>
  <si>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</si>
  <si>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</si>
  <si>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</si>
  <si>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</si>
  <si>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</si>
  <si>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</si>
  <si>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</si>
  <si>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</si>
  <si>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</si>
  <si>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</si>
  <si>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</si>
  <si>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</si>
  <si>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</si>
  <si>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</si>
  <si>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</si>
  <si>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</si>
  <si>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</si>
  <si>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</si>
  <si>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</si>
  <si>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</si>
  <si>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</si>
  <si>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</si>
  <si>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</si>
  <si>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</si>
  <si>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</si>
  <si>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</si>
  <si>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</si>
  <si>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</si>
  <si>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</si>
  <si>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</si>
  <si>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</si>
  <si>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</si>
  <si>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</si>
  <si>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</si>
  <si>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</si>
  <si>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</si>
  <si>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</si>
  <si>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</si>
  <si>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</si>
  <si>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</si>
  <si>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</si>
  <si>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</si>
  <si>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</si>
  <si>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</si>
  <si>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</si>
  <si>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</si>
  <si>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</si>
  <si>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</si>
  <si>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</si>
  <si>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</si>
  <si>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</si>
  <si>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</si>
  <si>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</si>
  <si>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</si>
  <si>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</si>
  <si>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</si>
  <si>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</si>
  <si>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</si>
  <si>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</si>
  <si>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</si>
  <si>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</si>
  <si>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</si>
  <si>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</si>
  <si>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</si>
  <si>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</si>
  <si>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</si>
  <si>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</si>
  <si>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</si>
  <si>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</si>
  <si>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</si>
  <si>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</si>
  <si>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</si>
  <si>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</si>
  <si>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</si>
  <si>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</si>
  <si>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</si>
  <si>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</si>
  <si>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</si>
  <si>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</si>
  <si>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</si>
  <si>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</si>
  <si>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</si>
  <si>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</si>
  <si>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</si>
  <si>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</si>
  <si>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</si>
  <si>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</si>
  <si>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</si>
  <si>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</si>
  <si>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</si>
  <si>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</si>
  <si>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</si>
  <si>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</si>
  <si>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</si>
  <si>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</si>
  <si>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</si>
  <si>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</si>
  <si>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</si>
  <si>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</si>
  <si>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</si>
  <si>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</si>
  <si>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</si>
  <si>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</si>
  <si>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</si>
  <si>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</si>
  <si>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</si>
  <si>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</si>
  <si>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</si>
  <si>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</si>
  <si>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</si>
  <si>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</si>
  <si>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</si>
  <si>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</si>
  <si>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</si>
  <si>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</si>
  <si>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</si>
  <si>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</si>
  <si>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</si>
  <si>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</si>
  <si>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</si>
  <si>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</si>
  <si>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</si>
  <si>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</si>
  <si>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</si>
  <si>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</si>
  <si>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</si>
  <si>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</si>
  <si>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</si>
  <si>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</si>
  <si>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</si>
  <si>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</si>
  <si>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</si>
  <si>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</si>
  <si>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</si>
  <si>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</si>
  <si>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</si>
  <si>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</si>
  <si>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</si>
  <si>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</si>
  <si>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</si>
  <si>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</si>
  <si>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</si>
  <si>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</si>
  <si>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</si>
  <si>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</si>
  <si>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</si>
  <si>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</si>
  <si>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</si>
  <si>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</si>
  <si>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</si>
  <si>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</si>
  <si>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</si>
  <si>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</si>
  <si>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</si>
  <si>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</si>
  <si>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</si>
  <si>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</si>
  <si>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</si>
  <si>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</si>
  <si>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</si>
  <si>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</si>
  <si>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</si>
  <si>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</si>
  <si>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</si>
  <si>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</si>
  <si>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</si>
  <si>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</si>
  <si>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</si>
  <si>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</si>
  <si>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</si>
  <si>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</si>
  <si>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</si>
  <si>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</si>
  <si>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</si>
  <si>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</si>
  <si>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</si>
  <si>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</si>
  <si>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</si>
  <si>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</si>
  <si>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</si>
  <si>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</si>
  <si>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</si>
  <si>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</si>
  <si>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</si>
  <si>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</si>
  <si>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</si>
  <si>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</si>
  <si>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</si>
  <si>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</si>
  <si>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</si>
  <si>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</si>
  <si>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</si>
  <si>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</si>
  <si>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</si>
  <si>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</si>
  <si>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</si>
  <si>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</si>
  <si>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</si>
  <si>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</si>
  <si>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</si>
  <si>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</si>
  <si>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</si>
  <si>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</si>
  <si>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</si>
  <si>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</si>
  <si>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</si>
  <si>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</si>
  <si>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</si>
  <si>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</si>
  <si>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</si>
  <si>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</si>
  <si>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</si>
  <si>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</si>
  <si>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</si>
  <si>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</si>
  <si>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</si>
  <si>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</si>
  <si>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</si>
  <si>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</si>
  <si>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</si>
  <si>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</si>
  <si>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</si>
  <si>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</si>
  <si>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</si>
  <si>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</si>
  <si>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</si>
  <si>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</si>
  <si>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</si>
  <si>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</si>
  <si>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</si>
  <si>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</si>
  <si>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</si>
  <si>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</si>
  <si>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</si>
  <si>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</si>
  <si>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</si>
  <si>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</si>
  <si>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</si>
  <si>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</si>
  <si>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</si>
  <si>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</si>
  <si>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</si>
  <si>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</si>
  <si>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</si>
  <si>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</si>
  <si>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</si>
  <si>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</si>
  <si>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</si>
  <si>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</si>
  <si>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</si>
  <si>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</si>
  <si>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</si>
  <si>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</si>
  <si>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</si>
  <si>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</si>
  <si>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</si>
  <si>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</si>
  <si>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</si>
  <si>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</si>
  <si>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</si>
  <si>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</si>
  <si>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</si>
  <si>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</si>
  <si>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</si>
  <si>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</si>
  <si>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</si>
  <si>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</si>
  <si>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</si>
  <si>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</si>
  <si>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</si>
  <si>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</si>
  <si>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</si>
  <si>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</si>
  <si>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</si>
  <si>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</si>
  <si>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</si>
  <si>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</si>
  <si>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</si>
  <si>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</si>
  <si>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</si>
  <si>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</si>
  <si>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</si>
  <si>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</si>
  <si>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</si>
  <si>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</si>
  <si>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</si>
  <si>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</si>
  <si>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</si>
  <si>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</si>
  <si>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</si>
  <si>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</si>
  <si>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</si>
  <si>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</si>
  <si>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</si>
  <si>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</si>
  <si>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</si>
  <si>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</si>
  <si>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</si>
  <si>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</si>
  <si>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</si>
  <si>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</si>
  <si>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</si>
  <si>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</si>
  <si>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</si>
  <si>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</si>
  <si>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</si>
  <si>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</si>
  <si>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</si>
  <si>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</si>
  <si>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</si>
  <si>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</si>
  <si>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</si>
  <si>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</si>
  <si>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</si>
  <si>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</si>
  <si>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</si>
  <si>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</si>
  <si>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</si>
  <si>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</si>
  <si>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</si>
  <si>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</si>
  <si>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</si>
  <si>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</si>
  <si>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</si>
  <si>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</si>
  <si>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</si>
  <si>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</si>
  <si>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</si>
  <si>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</si>
  <si>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</si>
  <si>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</si>
  <si>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</si>
  <si>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</si>
  <si>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</si>
  <si>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</si>
  <si>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</si>
  <si>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</si>
  <si>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</si>
  <si>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</si>
  <si>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</si>
  <si>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</si>
  <si>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</si>
  <si>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</si>
  <si>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</si>
  <si>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</si>
  <si>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</si>
  <si>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</si>
  <si>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</si>
  <si>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</si>
  <si>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</si>
  <si>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</si>
  <si>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</si>
  <si>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</si>
  <si>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</si>
  <si>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</si>
  <si>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</si>
  <si>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</si>
  <si>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</si>
  <si>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</si>
  <si>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</si>
  <si>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</si>
  <si>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</si>
  <si>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</si>
  <si>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</si>
  <si>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</si>
  <si>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</si>
  <si>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</si>
  <si>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</si>
  <si>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</si>
  <si>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</si>
  <si>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</si>
  <si>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</si>
  <si>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</si>
  <si>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</si>
  <si>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</si>
  <si>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</si>
  <si>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</si>
  <si>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</si>
  <si>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</si>
  <si>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</si>
  <si>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</si>
  <si>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</si>
  <si>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</si>
  <si>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</si>
  <si>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</si>
  <si>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</si>
  <si>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</si>
  <si>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</si>
  <si>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</si>
  <si>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</si>
  <si>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</si>
  <si>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</si>
  <si>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</si>
  <si>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</si>
  <si>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</si>
  <si>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</si>
  <si>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</si>
  <si>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</si>
  <si>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</si>
  <si>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</si>
  <si>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</si>
  <si>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</si>
  <si>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</si>
  <si>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</si>
  <si>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</si>
  <si>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</si>
  <si>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</si>
  <si>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</si>
  <si>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</si>
  <si>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</si>
  <si>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</si>
  <si>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</si>
  <si>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</si>
  <si>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</si>
  <si>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</si>
  <si>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</si>
  <si>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</si>
  <si>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</si>
  <si>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</si>
  <si>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</si>
  <si>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</si>
  <si>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</si>
  <si>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</si>
  <si>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</si>
  <si>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</si>
  <si>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</si>
  <si>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</si>
  <si>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</si>
  <si>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</si>
  <si>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</si>
  <si>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</si>
  <si>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</si>
  <si>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</si>
  <si>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</si>
  <si>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</si>
  <si>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</si>
  <si>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</si>
  <si>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</si>
  <si>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</si>
  <si>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</si>
  <si>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</si>
  <si>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</si>
  <si>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</si>
  <si>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</si>
  <si>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</si>
  <si>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</si>
  <si>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</si>
  <si>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</si>
  <si>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</si>
  <si>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</si>
  <si>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</si>
  <si>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</si>
  <si>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</si>
  <si>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</si>
  <si>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</si>
  <si>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</si>
  <si>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</si>
  <si>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</si>
  <si>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</si>
  <si>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</si>
  <si>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</si>
  <si>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</si>
  <si>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</si>
  <si>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</si>
  <si>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</si>
  <si>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</si>
  <si>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</si>
  <si>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</si>
  <si>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</si>
  <si>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</si>
  <si>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</si>
  <si>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</si>
  <si>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</si>
  <si>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</si>
  <si>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</si>
  <si>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</si>
  <si>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</si>
  <si>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</si>
  <si>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</si>
  <si>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</si>
  <si>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</si>
  <si>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</si>
  <si>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</si>
  <si>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</si>
  <si>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</si>
  <si>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</si>
  <si>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</si>
  <si>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</si>
  <si>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</si>
  <si>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</si>
  <si>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</si>
  <si>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</si>
  <si>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</si>
  <si>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</si>
  <si>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</si>
  <si>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</si>
  <si>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</si>
  <si>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</si>
  <si>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</si>
  <si>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</si>
  <si>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</si>
  <si>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</si>
  <si>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</si>
  <si>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</si>
  <si>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</si>
  <si>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</si>
  <si>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</si>
  <si>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</si>
  <si>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</si>
  <si>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</si>
  <si>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</si>
  <si>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</si>
  <si>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</si>
  <si>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</si>
  <si>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</si>
  <si>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</si>
  <si>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</si>
  <si>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</si>
  <si>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</si>
  <si>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</si>
  <si>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</si>
  <si>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</si>
  <si>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</si>
  <si>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</si>
  <si>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</si>
  <si>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</si>
  <si>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</si>
  <si>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</si>
  <si>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</si>
  <si>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</si>
  <si>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</si>
  <si>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</si>
  <si>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</si>
  <si>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</si>
  <si>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</si>
  <si>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</si>
  <si>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</si>
  <si>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</si>
  <si>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</si>
  <si>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</si>
  <si>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</si>
  <si>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</si>
  <si>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</si>
  <si>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</si>
  <si>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</si>
  <si>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</si>
  <si>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</si>
  <si>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</si>
  <si>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</si>
  <si>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</si>
  <si>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</si>
  <si>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</si>
  <si>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</si>
  <si>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</si>
  <si>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</si>
  <si>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</si>
  <si>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</si>
  <si>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</si>
  <si>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</si>
  <si>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</si>
  <si>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</si>
  <si>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</si>
  <si>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</si>
  <si>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</si>
  <si>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</si>
  <si>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</si>
  <si>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</si>
  <si>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</si>
  <si>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</si>
  <si>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</si>
  <si>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</si>
  <si>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</si>
  <si>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</si>
  <si>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</si>
  <si>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</si>
  <si>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</si>
  <si>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</si>
  <si>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</si>
  <si>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</si>
  <si>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</si>
  <si>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</si>
  <si>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</si>
  <si>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</si>
  <si>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</si>
  <si>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</si>
  <si>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</si>
  <si>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</si>
  <si>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</si>
  <si>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</si>
  <si>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</si>
  <si>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</si>
  <si>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</si>
  <si>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</si>
  <si>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</si>
  <si>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</si>
  <si>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</si>
  <si>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</si>
  <si>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</si>
  <si>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</si>
  <si>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</si>
  <si>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</si>
  <si>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</si>
  <si>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</si>
  <si>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</si>
  <si>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</si>
  <si>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</si>
  <si>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</si>
  <si>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</si>
  <si>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</si>
  <si>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</si>
  <si>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</si>
  <si>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</si>
  <si>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</si>
  <si>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</si>
  <si>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</si>
  <si>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</si>
  <si>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</si>
  <si>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</si>
  <si>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</si>
  <si>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</si>
  <si>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</si>
  <si>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</si>
  <si>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</si>
  <si>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</si>
  <si>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</si>
  <si>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</si>
  <si>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</si>
  <si>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</si>
  <si>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</si>
  <si>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</si>
  <si>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</si>
  <si>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</si>
  <si>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</si>
  <si>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</si>
  <si>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</si>
  <si>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</si>
  <si>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</si>
  <si>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</si>
  <si>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</si>
  <si>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</si>
  <si>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</si>
  <si>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</si>
  <si>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</si>
  <si>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</si>
  <si>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</si>
  <si>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</si>
  <si>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</si>
  <si>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</si>
  <si>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</si>
  <si>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</si>
  <si>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</si>
  <si>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</si>
  <si>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</si>
  <si>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</si>
  <si>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</si>
  <si>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</si>
  <si>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</si>
  <si>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</si>
  <si>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</si>
  <si>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</si>
  <si>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</si>
  <si>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</si>
  <si>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</si>
  <si>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</si>
  <si>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</si>
  <si>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</si>
  <si>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</si>
  <si>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</si>
  <si>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</si>
  <si>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</si>
  <si>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</si>
  <si>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</si>
  <si>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</si>
  <si>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</si>
  <si>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</si>
  <si>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</si>
  <si>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</si>
  <si>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</si>
  <si>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</si>
  <si>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</si>
  <si>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</si>
  <si>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</si>
  <si>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</si>
  <si>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</si>
  <si>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</si>
  <si>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</si>
  <si>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</si>
  <si>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</si>
  <si>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</si>
  <si>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</si>
  <si>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</si>
  <si>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</si>
  <si>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</si>
  <si>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</si>
  <si>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</si>
  <si>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</si>
  <si>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</si>
  <si>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</si>
  <si>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</si>
  <si>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</si>
  <si>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</si>
  <si>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</si>
  <si>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</si>
  <si>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</si>
  <si>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</si>
  <si>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</si>
  <si>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</si>
  <si>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</si>
  <si>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</si>
  <si>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</si>
  <si>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</si>
  <si>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</si>
  <si>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</si>
  <si>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</si>
  <si>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</si>
  <si>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</si>
  <si>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</si>
  <si>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</si>
  <si>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</si>
  <si>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</si>
  <si>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</si>
  <si>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</si>
  <si>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</si>
  <si>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</si>
  <si>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</si>
  <si>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</si>
  <si>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</si>
  <si>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</si>
  <si>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</si>
  <si>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</si>
  <si>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</si>
  <si>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</si>
  <si>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</si>
  <si>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</si>
  <si>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</si>
  <si>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</si>
  <si>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</si>
  <si>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</si>
  <si>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</si>
  <si>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</si>
  <si>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</si>
  <si>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</si>
  <si>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</si>
  <si>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</si>
  <si>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</si>
  <si>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</si>
  <si>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</si>
  <si>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</si>
  <si>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</si>
  <si>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</si>
  <si>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</si>
  <si>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</si>
  <si>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</si>
  <si>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</si>
  <si>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</si>
  <si>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</si>
  <si>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</si>
  <si>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</si>
  <si>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</si>
  <si>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</si>
  <si>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</si>
  <si>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</si>
  <si>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</si>
  <si>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</si>
  <si>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</si>
  <si>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</si>
  <si>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</si>
  <si>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</si>
  <si>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</si>
  <si>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</si>
  <si>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</si>
  <si>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</si>
  <si>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</si>
  <si>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</si>
  <si>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</si>
  <si>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</si>
  <si>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</si>
  <si>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</si>
  <si>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</si>
  <si>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</si>
  <si>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</si>
  <si>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</si>
  <si>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</si>
  <si>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</si>
  <si>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</si>
  <si>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</si>
  <si>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</si>
  <si>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</si>
  <si>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</si>
  <si>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</si>
  <si>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</si>
  <si>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</si>
  <si>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</si>
  <si>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</si>
  <si>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</si>
  <si>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</si>
  <si>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</si>
  <si>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</si>
  <si>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</si>
  <si>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</si>
  <si>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</si>
  <si>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</si>
  <si>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</si>
  <si>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</si>
  <si>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</si>
  <si>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</si>
  <si>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</si>
  <si>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</si>
  <si>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</si>
  <si>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</si>
  <si>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</si>
  <si>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</si>
  <si>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</si>
  <si>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</si>
  <si>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</si>
  <si>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</si>
  <si>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</si>
  <si>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</si>
  <si>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</si>
  <si>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</si>
  <si>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</si>
  <si>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</si>
  <si>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</si>
  <si>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</si>
  <si>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</si>
  <si>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</si>
  <si>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</si>
  <si>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</si>
  <si>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</si>
  <si>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</si>
  <si>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</si>
  <si>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</si>
  <si>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</si>
  <si>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</si>
  <si>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</si>
  <si>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</si>
  <si>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</si>
  <si>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</si>
  <si>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</si>
  <si>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</si>
  <si>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</si>
  <si>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</si>
  <si>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</si>
  <si>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</si>
  <si>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</si>
  <si>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</si>
  <si>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</si>
  <si>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</si>
  <si>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</si>
  <si>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</si>
  <si>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</si>
  <si>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</si>
  <si>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</si>
  <si>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</si>
  <si>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</si>
  <si>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</si>
  <si>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</si>
  <si>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</si>
  <si>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</si>
  <si>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</si>
  <si>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</si>
  <si>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</si>
  <si>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</si>
  <si>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</si>
  <si>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</si>
  <si>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</si>
  <si>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</si>
  <si>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</si>
  <si>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</si>
  <si>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</si>
  <si>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</si>
  <si>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</si>
  <si>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</si>
  <si>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</si>
  <si>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</si>
  <si>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</si>
  <si>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</si>
  <si>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</si>
  <si>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</si>
  <si>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</si>
  <si>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</si>
  <si>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</si>
  <si>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</si>
  <si>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</si>
  <si>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</si>
  <si>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</si>
  <si>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</si>
  <si>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</si>
  <si>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</si>
  <si>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</si>
  <si>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</si>
  <si>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</si>
  <si>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</si>
  <si>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</si>
  <si>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</si>
  <si>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</si>
  <si>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</si>
  <si>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</si>
  <si>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</si>
  <si>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</si>
  <si>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</si>
  <si>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</si>
  <si>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</si>
  <si>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</si>
  <si>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</si>
  <si>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</si>
  <si>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</si>
  <si>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</si>
  <si>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</si>
  <si>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</si>
  <si>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</si>
  <si>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</si>
  <si>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</si>
  <si>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</si>
  <si>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</si>
  <si>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</si>
  <si>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</si>
  <si>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</si>
  <si>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</si>
  <si>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</si>
  <si>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</si>
  <si>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</si>
  <si>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</si>
  <si>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</si>
  <si>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</si>
  <si>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</si>
  <si>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</si>
  <si>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</si>
  <si>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</si>
  <si>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</si>
  <si>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</si>
  <si>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</si>
  <si>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</si>
  <si>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</si>
  <si>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</si>
  <si>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</si>
  <si>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</si>
  <si>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</si>
  <si>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</si>
  <si>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</si>
  <si>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</si>
  <si>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</si>
  <si>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</si>
  <si>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</si>
  <si>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</si>
  <si>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</si>
  <si>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</si>
  <si>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</si>
  <si>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</si>
  <si>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</si>
  <si>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</si>
  <si>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</si>
  <si>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</si>
  <si>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</si>
  <si>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</si>
  <si>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</si>
  <si>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</si>
  <si>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</si>
  <si>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</si>
  <si>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</si>
  <si>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</si>
  <si>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</si>
  <si>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</si>
  <si>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</si>
  <si>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</si>
  <si>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</si>
  <si>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</si>
  <si>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</si>
  <si>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</si>
  <si>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</si>
  <si>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</si>
  <si>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</si>
  <si>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</si>
  <si>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</si>
  <si>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</si>
  <si>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</si>
  <si>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</si>
  <si>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</si>
  <si>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</si>
  <si>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</si>
  <si>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</si>
  <si>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</si>
  <si>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</si>
  <si>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</si>
  <si>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</si>
  <si>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</si>
  <si>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</si>
  <si>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</si>
  <si>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</si>
  <si>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</si>
  <si>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</si>
  <si>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</si>
  <si>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</si>
  <si>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</si>
  <si>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</si>
  <si>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</si>
  <si>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</si>
  <si>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</si>
  <si>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</si>
  <si>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</si>
  <si>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</si>
  <si>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</si>
  <si>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</si>
  <si>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</si>
  <si>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</si>
  <si>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</si>
  <si>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</si>
  <si>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</si>
  <si>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</si>
  <si>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</si>
  <si>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</si>
  <si>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</si>
  <si>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</si>
  <si>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</si>
  <si>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</si>
  <si>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</si>
  <si>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</si>
  <si>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</si>
  <si>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</si>
  <si>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</si>
  <si>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</si>
  <si>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</si>
  <si>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</si>
  <si>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</si>
  <si>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</si>
  <si>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</si>
  <si>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</si>
  <si>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</si>
  <si>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</si>
  <si>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</si>
  <si>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</si>
  <si>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</si>
  <si>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</si>
  <si>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</si>
  <si>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</si>
  <si>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</si>
  <si>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</si>
  <si>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</si>
  <si>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</si>
  <si>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</si>
  <si>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</si>
  <si>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</si>
  <si>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</si>
  <si>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</si>
  <si>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</si>
  <si>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</si>
  <si>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</si>
  <si>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</si>
  <si>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</si>
  <si>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</si>
  <si>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</si>
  <si>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</si>
  <si>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</si>
  <si>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</si>
  <si>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</si>
  <si>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</si>
  <si>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</si>
  <si>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</si>
  <si>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</si>
  <si>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</si>
  <si>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</si>
  <si>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</si>
  <si>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</si>
  <si>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</si>
  <si>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</si>
  <si>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</si>
  <si>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</si>
  <si>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</si>
  <si>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</si>
  <si>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</si>
  <si>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</si>
  <si>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</si>
  <si>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</si>
  <si>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</si>
  <si>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</si>
  <si>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</si>
  <si>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</si>
  <si>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</si>
  <si>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</si>
  <si>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</si>
  <si>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</si>
  <si>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</si>
  <si>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</si>
  <si>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</si>
  <si>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</si>
  <si>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</si>
  <si>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</si>
  <si>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</si>
  <si>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</si>
  <si>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</si>
  <si>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</si>
  <si>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</si>
  <si>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</si>
  <si>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</si>
  <si>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</si>
  <si>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</si>
  <si>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</si>
  <si>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</si>
  <si>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</si>
  <si>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</si>
  <si>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</si>
  <si>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</si>
  <si>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</si>
  <si>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</si>
  <si>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</si>
  <si>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</si>
  <si>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</si>
  <si>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</si>
  <si>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</si>
  <si>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</si>
  <si>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</si>
  <si>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</si>
  <si>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</si>
  <si>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</si>
  <si>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</si>
  <si>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</si>
  <si>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</si>
  <si>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</si>
  <si>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</si>
  <si>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</si>
  <si>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</si>
  <si>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</si>
  <si>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</si>
  <si>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</si>
  <si>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</si>
  <si>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</si>
  <si>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</si>
  <si>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</si>
  <si>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</si>
  <si>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</si>
  <si>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</si>
  <si>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</si>
  <si>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</si>
  <si>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</si>
  <si>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</si>
  <si>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</si>
  <si>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</si>
  <si>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</si>
  <si>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</si>
  <si>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</si>
  <si>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</si>
  <si>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</si>
  <si>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</si>
  <si>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</si>
  <si>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</si>
  <si>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</si>
  <si>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</si>
  <si>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</si>
  <si>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</si>
  <si>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</si>
  <si>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</si>
  <si>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</si>
  <si>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</si>
  <si>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</si>
  <si>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</si>
  <si>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</si>
  <si>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</si>
  <si>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</si>
  <si>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</si>
  <si>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</si>
  <si>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</si>
  <si>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</si>
  <si>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</si>
  <si>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</si>
  <si>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</si>
  <si>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</si>
  <si>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</si>
  <si>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</si>
  <si>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</si>
  <si>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</si>
  <si>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</si>
  <si>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</si>
  <si>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</si>
  <si>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</si>
  <si>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</si>
  <si>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</si>
  <si>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</si>
  <si>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</si>
  <si>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</si>
  <si>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</si>
  <si>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</si>
  <si>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</si>
  <si>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</si>
  <si>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</si>
  <si>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</si>
  <si>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</si>
  <si>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</si>
  <si>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</si>
  <si>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</si>
  <si>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</si>
  <si>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</si>
  <si>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</si>
  <si>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</si>
  <si>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</si>
  <si>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</si>
  <si>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</si>
  <si>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</si>
  <si>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</si>
  <si>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</si>
  <si>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</si>
  <si>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</si>
  <si>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</si>
  <si>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</si>
  <si>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</si>
  <si>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</si>
  <si>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</si>
  <si>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</si>
  <si>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</si>
  <si>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</si>
  <si>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</si>
  <si>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</si>
  <si>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</si>
  <si>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</si>
  <si>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</si>
  <si>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</si>
  <si>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</si>
  <si>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</si>
  <si>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</si>
  <si>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</si>
  <si>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</si>
  <si>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</si>
  <si>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</si>
  <si>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</si>
  <si>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</si>
  <si>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</si>
  <si>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</si>
  <si>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</si>
  <si>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</si>
  <si>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</si>
  <si>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</si>
  <si>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</si>
  <si>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</si>
  <si>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</si>
  <si>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</si>
  <si>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</si>
  <si>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</si>
  <si>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</si>
  <si>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</si>
  <si>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</si>
  <si>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</si>
  <si>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</si>
  <si>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</si>
  <si>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</si>
  <si>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</si>
  <si>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</si>
  <si>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</si>
  <si>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</si>
  <si>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</si>
  <si>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</si>
  <si>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</si>
  <si>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</si>
  <si>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</si>
  <si>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</si>
  <si>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</si>
  <si>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</si>
  <si>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</si>
  <si>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</si>
  <si>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</si>
  <si>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</si>
  <si>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</si>
  <si>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</si>
  <si>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</si>
  <si>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</si>
  <si>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</si>
  <si>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</si>
  <si>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</si>
  <si>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</si>
  <si>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</si>
  <si>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</si>
  <si>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</si>
  <si>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</si>
  <si>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</si>
  <si>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</si>
  <si>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</si>
  <si>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</si>
  <si>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</si>
  <si>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</si>
  <si>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</si>
  <si>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</si>
  <si>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</si>
  <si>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</si>
  <si>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</si>
  <si>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</si>
  <si>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</si>
  <si>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</si>
  <si>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</si>
  <si>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</si>
  <si>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</si>
  <si>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</si>
  <si>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</si>
  <si>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</si>
  <si>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</si>
  <si>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</si>
  <si>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</si>
  <si>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</si>
  <si>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</si>
  <si>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</si>
  <si>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</si>
  <si>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</si>
  <si>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</si>
  <si>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</si>
  <si>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</si>
  <si>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</si>
  <si>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</si>
  <si>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</si>
  <si>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</si>
  <si>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</si>
  <si>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</si>
  <si>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</si>
  <si>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</si>
  <si>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</si>
  <si>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</si>
  <si>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</si>
  <si>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</si>
  <si>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</si>
  <si>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</si>
  <si>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</si>
  <si>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</si>
  <si>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</si>
  <si>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</si>
  <si>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</si>
  <si>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</si>
  <si>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</si>
  <si>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</si>
  <si>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</si>
  <si>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</si>
  <si>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</si>
  <si>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</si>
  <si>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</si>
  <si>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</si>
  <si>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</si>
  <si>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</si>
  <si>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</si>
  <si>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</si>
  <si>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</si>
  <si>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</si>
  <si>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</si>
  <si>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</si>
  <si>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</si>
  <si>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</si>
  <si>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</si>
  <si>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</si>
  <si>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</si>
  <si>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</si>
  <si>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</si>
  <si>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</si>
  <si>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</si>
  <si>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</si>
  <si>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</si>
  <si>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</si>
  <si>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</si>
  <si>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</si>
  <si>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</si>
  <si>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</si>
  <si>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</si>
  <si>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</si>
  <si>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</si>
  <si>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</si>
  <si>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</si>
  <si>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</si>
  <si>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</si>
  <si>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</si>
  <si>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</si>
  <si>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</si>
  <si>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</si>
  <si>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</si>
  <si>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</si>
  <si>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</si>
  <si>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</si>
  <si>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</si>
  <si>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</si>
  <si>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</si>
  <si>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</si>
  <si>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</si>
  <si>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</si>
  <si>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</si>
  <si>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</si>
  <si>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</si>
  <si>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</si>
  <si>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</si>
  <si>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</si>
  <si>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</si>
  <si>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</si>
  <si>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</si>
  <si>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</si>
  <si>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</si>
  <si>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</si>
  <si>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</si>
  <si>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</si>
  <si>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</si>
  <si>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</si>
  <si>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</si>
  <si>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</si>
  <si>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</si>
  <si>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</si>
  <si>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</si>
  <si>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</si>
  <si>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</si>
  <si>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</si>
  <si>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</si>
  <si>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</si>
  <si>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</si>
  <si>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</si>
  <si>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</si>
  <si>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</si>
  <si>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</si>
  <si>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</si>
  <si>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</si>
  <si>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</si>
  <si>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</si>
  <si>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</si>
  <si>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</si>
  <si>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</si>
  <si>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</si>
  <si>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</si>
  <si>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</si>
  <si>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</si>
  <si>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</si>
  <si>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</si>
  <si>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</si>
  <si>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</si>
  <si>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</si>
  <si>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</si>
  <si>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</si>
  <si>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</si>
  <si>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</si>
  <si>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</si>
  <si>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</si>
  <si>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</si>
  <si>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</si>
  <si>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</si>
  <si>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</si>
  <si>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</si>
  <si>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</si>
  <si>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</si>
  <si>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</si>
  <si>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</si>
  <si>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</si>
  <si>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</si>
  <si>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</si>
  <si>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</si>
  <si>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</si>
  <si>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</si>
  <si>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</si>
  <si>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</si>
  <si>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</si>
  <si>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</si>
  <si>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</si>
  <si>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</si>
  <si>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</si>
  <si>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</si>
  <si>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</si>
  <si>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</si>
  <si>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</si>
  <si>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</si>
  <si>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</si>
  <si>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</si>
  <si>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</si>
  <si>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</si>
  <si>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</si>
  <si>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</si>
  <si>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</si>
  <si>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</si>
  <si>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</si>
  <si>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</si>
  <si>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</si>
  <si>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</si>
  <si>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</si>
  <si>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</si>
  <si>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</si>
  <si>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</si>
  <si>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</si>
  <si>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</si>
  <si>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</si>
  <si>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</si>
  <si>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</si>
  <si>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</si>
  <si>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</si>
  <si>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</si>
  <si>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</si>
  <si>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</si>
  <si>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</si>
  <si>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</si>
  <si>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</si>
  <si>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</si>
  <si>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</si>
  <si>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</si>
  <si>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</si>
  <si>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</si>
  <si>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</si>
  <si>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</si>
  <si>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</si>
  <si>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</si>
  <si>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</si>
  <si>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</si>
  <si>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</si>
  <si>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</si>
  <si>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</si>
  <si>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</si>
  <si>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</si>
  <si>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</si>
  <si>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</si>
  <si>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</si>
  <si>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</si>
  <si>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</si>
  <si>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</si>
  <si>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</si>
  <si>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</si>
  <si>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</si>
  <si>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</si>
  <si>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</si>
  <si>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</si>
  <si>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</si>
  <si>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</si>
  <si>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</si>
  <si>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</si>
  <si>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</si>
  <si>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</si>
  <si>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</si>
  <si>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</si>
  <si>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</si>
  <si>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</si>
  <si>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</si>
  <si>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</si>
  <si>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</si>
  <si>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</si>
  <si>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</si>
  <si>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</si>
  <si>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</si>
  <si>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</si>
  <si>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</si>
  <si>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</si>
  <si>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</si>
  <si>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</si>
  <si>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</si>
  <si>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</si>
  <si>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</si>
  <si>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</si>
  <si>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</si>
  <si>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</si>
  <si>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</si>
  <si>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</si>
  <si>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</si>
  <si>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</si>
  <si>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</si>
  <si>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</si>
  <si>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</si>
  <si>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</si>
  <si>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</si>
  <si>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</si>
  <si>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</si>
  <si>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</si>
  <si>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</si>
  <si>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</si>
  <si>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</si>
  <si>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</si>
  <si>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</si>
  <si>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</si>
  <si>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</si>
  <si>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</si>
  <si>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</si>
  <si>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</si>
  <si>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</si>
  <si>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</si>
  <si>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</si>
  <si>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</si>
  <si>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</si>
  <si>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</si>
  <si>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</si>
  <si>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</si>
  <si>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</si>
  <si>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</si>
  <si>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</si>
  <si>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</si>
  <si>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</si>
  <si>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</si>
  <si>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</si>
  <si>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</si>
  <si>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</si>
  <si>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</si>
  <si>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</si>
  <si>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</si>
  <si>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</si>
  <si>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</si>
  <si>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</si>
  <si>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</si>
  <si>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</si>
  <si>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</si>
  <si>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</si>
  <si>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</si>
  <si>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</si>
  <si>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</si>
  <si>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</si>
  <si>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</si>
  <si>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</si>
  <si>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</si>
  <si>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</si>
  <si>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</si>
  <si>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</si>
  <si>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</si>
  <si>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</si>
  <si>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</si>
  <si>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</si>
  <si>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</si>
  <si>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</si>
  <si>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</si>
  <si>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</si>
  <si>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</si>
  <si>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</si>
  <si>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</si>
  <si>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</si>
  <si>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</si>
  <si>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</si>
  <si>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</si>
  <si>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</si>
  <si>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</si>
  <si>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</si>
  <si>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</si>
  <si>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</si>
  <si>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</si>
  <si>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</si>
  <si>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</si>
  <si>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</si>
  <si>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</si>
  <si>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</si>
  <si>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</si>
  <si>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</si>
  <si>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</si>
  <si>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</si>
  <si>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</si>
  <si>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</si>
  <si>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</si>
  <si>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</si>
  <si>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</si>
  <si>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</si>
  <si>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</si>
  <si>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</si>
  <si>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</si>
  <si>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</si>
  <si>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</si>
  <si>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</si>
  <si>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</si>
  <si>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</si>
  <si>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</si>
  <si>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</si>
  <si>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</si>
  <si>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</si>
  <si>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</si>
  <si>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</si>
  <si>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</si>
  <si>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</si>
  <si>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</si>
  <si>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</si>
  <si>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</si>
  <si>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</si>
  <si>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</si>
  <si>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</si>
  <si>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</si>
  <si>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</si>
  <si>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</si>
  <si>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</si>
  <si>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</si>
  <si>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</si>
  <si>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</si>
  <si>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</si>
  <si>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</si>
  <si>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</si>
  <si>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</si>
  <si>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</si>
  <si>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</si>
  <si>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</si>
  <si>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</si>
  <si>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</si>
  <si>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</si>
  <si>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</si>
  <si>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</si>
  <si>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</si>
  <si>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</si>
  <si>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</si>
  <si>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</si>
  <si>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</si>
  <si>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</si>
  <si>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</si>
  <si>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</si>
  <si>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</si>
  <si>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</si>
  <si>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</si>
  <si>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</si>
  <si>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</si>
  <si>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</si>
  <si>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</si>
  <si>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</si>
  <si>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</si>
  <si>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</si>
  <si>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</si>
  <si>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</si>
  <si>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</si>
  <si>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</si>
  <si>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</si>
  <si>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</si>
  <si>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</si>
  <si>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</si>
  <si>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</si>
  <si>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</si>
  <si>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</si>
  <si>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</si>
  <si>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</si>
  <si>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</si>
  <si>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</si>
  <si>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</si>
  <si>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</si>
  <si>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</si>
  <si>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</si>
  <si>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</si>
  <si>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</si>
  <si>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</si>
  <si>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</si>
  <si>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</si>
  <si>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</si>
  <si>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</si>
  <si>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</si>
  <si>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</si>
  <si>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</si>
  <si>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</si>
  <si>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</si>
  <si>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</si>
  <si>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</si>
  <si>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</si>
  <si>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</si>
  <si>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</si>
  <si>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</si>
  <si>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</si>
  <si>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</si>
  <si>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</si>
  <si>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</si>
  <si>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</si>
  <si>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</si>
  <si>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</si>
  <si>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</si>
  <si>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</si>
  <si>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</si>
  <si>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</si>
  <si>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</si>
  <si>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</si>
  <si>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</si>
  <si>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</si>
  <si>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</si>
  <si>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</si>
  <si>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</si>
  <si>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</si>
  <si>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</si>
  <si>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</si>
  <si>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</si>
  <si>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</si>
  <si>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</si>
  <si>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</si>
  <si>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</si>
  <si>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</si>
  <si>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</si>
  <si>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</si>
  <si>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</si>
  <si>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</si>
  <si>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</si>
  <si>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</si>
  <si>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</si>
  <si>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</si>
  <si>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</si>
  <si>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</si>
  <si>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</si>
  <si>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</si>
  <si>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</si>
  <si>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</si>
  <si>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</si>
  <si>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</si>
  <si>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</si>
  <si>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</si>
  <si>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</si>
  <si>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</si>
  <si>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</si>
  <si>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</si>
  <si>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</si>
  <si>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</si>
  <si>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</si>
  <si>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</si>
  <si>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</si>
  <si>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</si>
  <si>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</si>
  <si>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</si>
  <si>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</si>
  <si>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</si>
  <si>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</si>
  <si>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</si>
  <si>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</si>
  <si>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</si>
  <si>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</si>
  <si>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</si>
  <si>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</si>
  <si>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</si>
  <si>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</si>
  <si>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</si>
  <si>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</si>
  <si>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</si>
  <si>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</si>
  <si>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</si>
  <si>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</si>
  <si>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</si>
  <si>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</si>
  <si>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</si>
  <si>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</si>
  <si>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</si>
  <si>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</si>
  <si>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</si>
  <si>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</si>
  <si>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</si>
  <si>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</si>
  <si>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</si>
  <si>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</si>
  <si>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</si>
  <si>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</si>
  <si>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</si>
  <si>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</si>
  <si>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</si>
  <si>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</si>
  <si>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</si>
  <si>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</si>
  <si>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</si>
  <si>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</si>
  <si>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</si>
  <si>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</si>
  <si>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</si>
  <si>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</si>
  <si>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</si>
  <si>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</si>
  <si>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</si>
  <si>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</si>
  <si>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</si>
  <si>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</si>
  <si>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</si>
  <si>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</si>
  <si>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</si>
  <si>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</si>
  <si>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</si>
  <si>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</si>
  <si>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</si>
  <si>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</si>
  <si>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</si>
  <si>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</si>
  <si>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</si>
  <si>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</si>
  <si>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</si>
  <si>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</si>
  <si>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</si>
  <si>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</si>
  <si>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</si>
  <si>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</si>
  <si>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</si>
  <si>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</si>
  <si>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</si>
  <si>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</si>
  <si>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</si>
  <si>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</si>
  <si>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</si>
  <si>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</si>
  <si>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</si>
  <si>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</si>
  <si>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</si>
  <si>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</si>
  <si>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</si>
  <si>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</si>
  <si>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</si>
  <si>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</si>
  <si>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</si>
  <si>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</si>
  <si>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</si>
  <si>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</si>
  <si>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</si>
  <si>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</si>
  <si>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</si>
  <si>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</si>
  <si>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</si>
  <si>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</si>
  <si>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</si>
  <si>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</si>
  <si>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</si>
  <si>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</si>
  <si>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</si>
  <si>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</si>
  <si>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</si>
  <si>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</si>
  <si>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</si>
  <si>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</si>
  <si>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</si>
  <si>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</si>
  <si>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</si>
  <si>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</si>
  <si>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</si>
  <si>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</si>
  <si>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</si>
  <si>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</si>
  <si>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</si>
  <si>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</si>
  <si>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</si>
  <si>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</si>
  <si>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</si>
  <si>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</si>
  <si>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</si>
  <si>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</si>
  <si>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</si>
  <si>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</si>
  <si>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</si>
  <si>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</si>
  <si>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</si>
  <si>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</si>
  <si>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</si>
  <si>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</si>
  <si>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</si>
  <si>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</si>
  <si>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</si>
  <si>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</si>
  <si>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</si>
  <si>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</si>
  <si>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</si>
  <si>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</si>
  <si>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</si>
  <si>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</si>
  <si>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</si>
  <si>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</si>
  <si>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</si>
  <si>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</si>
  <si>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</si>
  <si>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</si>
  <si>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</si>
  <si>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</si>
  <si>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</si>
  <si>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</si>
  <si>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</si>
  <si>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</si>
  <si>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</si>
  <si>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</si>
  <si>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</si>
  <si>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</si>
  <si>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</si>
  <si>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</si>
  <si>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</si>
  <si>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</si>
  <si>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</si>
  <si>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</si>
  <si>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</si>
  <si>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</si>
  <si>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</si>
  <si>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</si>
  <si>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</si>
  <si>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</si>
  <si>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</si>
  <si>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</si>
  <si>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</si>
  <si>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</si>
  <si>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</si>
  <si>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</si>
  <si>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</si>
  <si>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</si>
  <si>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</si>
  <si>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</si>
  <si>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</si>
  <si>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</si>
  <si>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</si>
  <si>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</si>
  <si>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</si>
  <si>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</si>
  <si>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</si>
  <si>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</si>
  <si>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</si>
  <si>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</si>
  <si>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</si>
  <si>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</si>
  <si>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</si>
  <si>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</si>
  <si>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</si>
  <si>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</si>
  <si>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</si>
  <si>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</si>
  <si>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</si>
  <si>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</si>
  <si>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</si>
  <si>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</si>
  <si>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</si>
  <si>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</si>
  <si>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</si>
  <si>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</si>
  <si>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</si>
  <si>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</si>
  <si>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</si>
  <si>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</si>
  <si>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</si>
  <si>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</si>
  <si>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</si>
  <si>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</si>
  <si>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</si>
  <si>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</si>
  <si>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</si>
  <si>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</si>
  <si>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</si>
  <si>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</si>
  <si>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</si>
  <si>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</si>
  <si>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</si>
  <si>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</si>
  <si>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</si>
  <si>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</si>
  <si>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</si>
  <si>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</si>
  <si>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</si>
  <si>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</si>
  <si>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</si>
  <si>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</si>
  <si>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</si>
  <si>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</si>
  <si>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</si>
  <si>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</si>
  <si>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</si>
  <si>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</si>
  <si>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</si>
  <si>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</si>
  <si>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</si>
  <si>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</si>
  <si>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</si>
  <si>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</si>
  <si>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</si>
  <si>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</si>
  <si>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</si>
  <si>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</si>
  <si>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</si>
  <si>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</si>
  <si>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</si>
  <si>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</si>
  <si>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</si>
  <si>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</si>
  <si>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</si>
  <si>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</si>
  <si>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</si>
  <si>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</si>
  <si>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</si>
  <si>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</si>
  <si>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</si>
  <si>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</si>
  <si>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</si>
  <si>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</si>
  <si>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</si>
  <si>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</si>
  <si>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</si>
  <si>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</si>
  <si>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</si>
  <si>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</si>
  <si>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</si>
  <si>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</si>
  <si>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</si>
  <si>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</si>
  <si>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</si>
  <si>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</si>
  <si>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</si>
  <si>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</si>
  <si>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</si>
  <si>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</si>
  <si>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</si>
  <si>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</si>
  <si>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</si>
  <si>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</si>
  <si>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</si>
  <si>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</si>
  <si>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</si>
  <si>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</si>
  <si>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</si>
  <si>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</si>
  <si>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</si>
  <si>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</si>
  <si>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</si>
  <si>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</si>
  <si>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</si>
  <si>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</si>
  <si>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</si>
  <si>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</si>
  <si>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</si>
  <si>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</si>
  <si>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</si>
  <si>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</si>
  <si>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</si>
  <si>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</si>
  <si>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</si>
  <si>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</si>
  <si>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</si>
  <si>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</si>
  <si>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</si>
  <si>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</si>
  <si>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</si>
  <si>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</si>
  <si>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</si>
  <si>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</si>
  <si>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</si>
  <si>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</si>
  <si>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</si>
  <si>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</si>
  <si>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</si>
  <si>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</si>
  <si>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</si>
  <si>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</si>
  <si>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</si>
  <si>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</si>
  <si>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</si>
  <si>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</si>
  <si>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</si>
  <si>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</si>
  <si>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</si>
  <si>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</si>
  <si>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</si>
  <si>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</si>
  <si>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</si>
  <si>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</si>
  <si>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</si>
  <si>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</si>
  <si>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</si>
  <si>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</si>
  <si>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</si>
  <si>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</si>
  <si>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</si>
  <si>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</si>
  <si>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</si>
  <si>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</si>
  <si>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</si>
  <si>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</si>
  <si>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</si>
  <si>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</si>
  <si>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</si>
  <si>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</si>
  <si>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</si>
  <si>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</si>
  <si>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</si>
  <si>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</si>
  <si>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</si>
  <si>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</si>
  <si>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</si>
  <si>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</si>
  <si>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</si>
  <si>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</si>
  <si>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</si>
  <si>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</si>
  <si>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</si>
  <si>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</si>
  <si>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</si>
  <si>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</si>
  <si>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</si>
  <si>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</si>
  <si>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</si>
  <si>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</si>
  <si>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</si>
  <si>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</si>
  <si>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</si>
  <si>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</si>
  <si>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</si>
  <si>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</si>
  <si>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</si>
  <si>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</si>
  <si>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</si>
  <si>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</si>
  <si>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</si>
  <si>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</si>
  <si>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</si>
  <si>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</si>
  <si>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</si>
  <si>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</si>
  <si>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</si>
  <si>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</si>
  <si>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</si>
  <si>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</si>
  <si>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</si>
  <si>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</si>
  <si>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</si>
  <si>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</si>
  <si>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</si>
  <si>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</si>
  <si>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</si>
  <si>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</si>
  <si>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</si>
  <si>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</si>
  <si>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</si>
  <si>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</si>
  <si>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</si>
  <si>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</si>
  <si>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</si>
  <si>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</si>
  <si>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</si>
  <si>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</si>
  <si>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</si>
  <si>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</si>
  <si>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</si>
  <si>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</si>
  <si>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</si>
  <si>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</si>
  <si>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</si>
  <si>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</si>
  <si>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</si>
  <si>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</si>
  <si>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</si>
  <si>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</si>
  <si>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</si>
  <si>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</si>
  <si>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</si>
  <si>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</si>
  <si>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</si>
  <si>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</si>
  <si>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</si>
  <si>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</si>
  <si>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</si>
  <si>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</si>
  <si>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</si>
  <si>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</si>
  <si>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</si>
  <si>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</si>
  <si>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</si>
  <si>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</si>
  <si>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</si>
  <si>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</si>
  <si>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</si>
  <si>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</si>
  <si>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</si>
  <si>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</si>
  <si>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</si>
  <si>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</si>
  <si>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</si>
  <si>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</si>
  <si>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</si>
  <si>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</si>
  <si>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</si>
  <si>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</si>
  <si>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</si>
  <si>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</si>
  <si>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</si>
  <si>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</si>
  <si>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</si>
  <si>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</si>
  <si>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</si>
  <si>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</si>
  <si>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</si>
  <si>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</si>
  <si>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</si>
  <si>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</si>
  <si>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</si>
  <si>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</si>
  <si>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</si>
  <si>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</si>
  <si>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</si>
  <si>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</si>
  <si>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</si>
  <si>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</si>
  <si>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</si>
  <si>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</si>
  <si>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</si>
  <si>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</si>
  <si>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</si>
  <si>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</si>
  <si>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</si>
  <si>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</si>
  <si>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</si>
  <si>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</si>
  <si>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</si>
  <si>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</si>
  <si>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</si>
  <si>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</si>
  <si>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</si>
  <si>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</si>
  <si>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</si>
  <si>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</si>
  <si>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</si>
  <si>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</si>
  <si>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</si>
  <si>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</si>
  <si>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</si>
  <si>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</si>
  <si>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</si>
  <si>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</si>
  <si>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</si>
  <si>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</si>
  <si>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</si>
  <si>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</si>
  <si>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</si>
  <si>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</si>
  <si>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</si>
  <si>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</si>
  <si>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</si>
  <si>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</si>
  <si>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</si>
  <si>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</si>
  <si>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</si>
  <si>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</si>
  <si>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</si>
  <si>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</si>
  <si>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</si>
  <si>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</si>
  <si>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</si>
  <si>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</si>
  <si>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</si>
  <si>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</si>
  <si>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</si>
  <si>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</si>
  <si>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</si>
  <si>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</si>
  <si>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</si>
  <si>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</si>
  <si>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</si>
  <si>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</si>
  <si>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</si>
  <si>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</si>
  <si>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</si>
  <si>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</si>
  <si>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</si>
  <si>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</si>
  <si>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</si>
  <si>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</si>
  <si>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</si>
  <si>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</si>
  <si>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</si>
  <si>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</si>
  <si>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</si>
  <si>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</si>
  <si>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</si>
  <si>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</si>
  <si>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</si>
  <si>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</si>
  <si>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</si>
  <si>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</si>
  <si>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</si>
  <si>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</si>
  <si>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</si>
  <si>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</si>
  <si>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</si>
  <si>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</si>
  <si>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</si>
  <si>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</si>
  <si>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</si>
  <si>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</si>
  <si>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</si>
  <si>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</si>
  <si>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</si>
  <si>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</si>
  <si>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</si>
  <si>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</si>
  <si>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</si>
  <si>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</si>
  <si>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</si>
  <si>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</si>
  <si>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</si>
  <si>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</si>
  <si>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</si>
  <si>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</si>
  <si>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</si>
  <si>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</si>
  <si>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</si>
  <si>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</si>
  <si>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</si>
  <si>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</si>
  <si>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</si>
  <si>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</si>
  <si>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</si>
  <si>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</si>
  <si>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</si>
  <si>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</si>
  <si>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</si>
  <si>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</si>
  <si>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</si>
  <si>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</si>
  <si>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</si>
  <si>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</si>
  <si>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</si>
  <si>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</si>
  <si>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</si>
  <si>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</si>
  <si>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</si>
  <si>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</si>
  <si>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</si>
  <si>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</si>
  <si>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</si>
  <si>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</si>
  <si>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</si>
  <si>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</si>
  <si>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</si>
  <si>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</si>
  <si>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</si>
  <si>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</si>
  <si>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</si>
  <si>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</si>
  <si>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</si>
  <si>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</si>
  <si>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</si>
  <si>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</si>
  <si>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</si>
  <si>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</si>
  <si>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</si>
  <si>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</si>
  <si>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</si>
  <si>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</si>
  <si>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</si>
  <si>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</si>
  <si>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</si>
  <si>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</si>
  <si>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</si>
  <si>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</si>
  <si>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</si>
  <si>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</si>
  <si>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</si>
  <si>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</si>
  <si>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</si>
  <si>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</si>
  <si>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</si>
  <si>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</si>
  <si>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</si>
  <si>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</si>
  <si>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</si>
  <si>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</si>
  <si>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</si>
  <si>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</si>
  <si>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</si>
  <si>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</si>
  <si>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</si>
  <si>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</si>
  <si>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</si>
  <si>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</si>
  <si>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</si>
  <si>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</si>
  <si>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</si>
  <si>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</si>
  <si>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</si>
  <si>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</si>
  <si>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</si>
  <si>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</si>
  <si>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</si>
  <si>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</si>
  <si>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</si>
  <si>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</si>
  <si>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</si>
  <si>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</si>
  <si>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</si>
  <si>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</si>
  <si>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</si>
  <si>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</si>
  <si>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</si>
  <si>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</si>
  <si>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</si>
  <si>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</si>
  <si>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</si>
  <si>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</si>
  <si>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</si>
  <si>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</si>
  <si>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</si>
  <si>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</si>
  <si>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</si>
  <si>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</si>
  <si>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</si>
  <si>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</si>
  <si>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</si>
  <si>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</si>
  <si>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</si>
  <si>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</si>
  <si>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</si>
  <si>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</si>
  <si>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</si>
  <si>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</si>
  <si>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</si>
  <si>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</si>
  <si>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</si>
  <si>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</si>
  <si>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</si>
  <si>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</si>
  <si>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</si>
  <si>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</si>
  <si>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</si>
  <si>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</si>
  <si>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</si>
  <si>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</si>
  <si>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</si>
  <si>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</si>
  <si>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</si>
  <si>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</si>
  <si>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</si>
  <si>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</si>
  <si>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</si>
  <si>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</si>
  <si>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</si>
  <si>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</si>
  <si>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</si>
  <si>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</si>
  <si>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</si>
  <si>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</si>
  <si>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</si>
  <si>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</si>
  <si>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</si>
  <si>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</si>
  <si>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</si>
  <si>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</si>
  <si>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</si>
  <si>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</si>
  <si>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</si>
  <si>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</si>
  <si>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</si>
  <si>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</si>
  <si>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</si>
  <si>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</si>
  <si>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</si>
  <si>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</si>
  <si>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</si>
  <si>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</si>
  <si>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</si>
  <si>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</si>
  <si>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</si>
  <si>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</si>
  <si>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</si>
  <si>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</si>
  <si>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</si>
  <si>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</si>
  <si>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</si>
  <si>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</si>
  <si>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</si>
  <si>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</si>
  <si>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</si>
  <si>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</si>
  <si>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</si>
  <si>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</si>
  <si>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</si>
  <si>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</si>
  <si>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</si>
  <si>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</si>
  <si>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</si>
  <si>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</si>
  <si>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</si>
  <si>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</si>
  <si>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</si>
  <si>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</si>
  <si>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</si>
  <si>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</si>
  <si>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</si>
  <si>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</si>
  <si>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</si>
  <si>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</si>
  <si>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</si>
  <si>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</si>
  <si>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</si>
  <si>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</si>
  <si>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</si>
  <si>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</si>
  <si>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</si>
  <si>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</si>
  <si>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</si>
  <si>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</si>
  <si>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</si>
  <si>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</si>
  <si>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</si>
  <si>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</si>
  <si>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</si>
  <si>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</si>
  <si>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</si>
  <si>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</si>
  <si>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</si>
  <si>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</si>
  <si>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</si>
  <si>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</si>
  <si>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</si>
  <si>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</si>
  <si>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</si>
  <si>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</si>
  <si>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</si>
  <si>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</si>
  <si>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</si>
  <si>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</si>
  <si>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</si>
  <si>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</si>
  <si>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</si>
  <si>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</si>
  <si>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</si>
  <si>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</si>
  <si>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</si>
  <si>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</si>
  <si>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</si>
  <si>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</si>
  <si>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</si>
  <si>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</si>
  <si>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</si>
  <si>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</si>
  <si>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</si>
  <si>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</si>
  <si>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</si>
  <si>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</si>
  <si>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</si>
  <si>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</si>
  <si>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</si>
  <si>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</si>
  <si>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</si>
  <si>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</si>
  <si>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</si>
  <si>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</si>
  <si>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</si>
  <si>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</si>
  <si>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</si>
  <si>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</si>
  <si>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</si>
  <si>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</si>
  <si>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</si>
  <si>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</si>
  <si>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</si>
  <si>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</si>
  <si>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</si>
  <si>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</si>
  <si>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</si>
  <si>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</si>
  <si>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</si>
  <si>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</si>
  <si>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</si>
  <si>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</si>
  <si>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</si>
  <si>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</si>
  <si>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</si>
  <si>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</si>
  <si>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</si>
  <si>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</si>
  <si>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</si>
  <si>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</si>
  <si>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</si>
  <si>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</si>
  <si>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</si>
  <si>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</si>
  <si>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</si>
  <si>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</si>
  <si>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</si>
  <si>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</si>
  <si>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</si>
  <si>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</si>
  <si>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</si>
  <si>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</si>
  <si>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</si>
  <si>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</si>
  <si>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</si>
  <si>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</si>
  <si>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</si>
  <si>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</si>
  <si>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</si>
  <si>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</si>
  <si>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</si>
  <si>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</si>
  <si>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</si>
  <si>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</si>
  <si>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</si>
  <si>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</si>
  <si>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</si>
  <si>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</si>
  <si>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</si>
  <si>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</si>
  <si>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</si>
  <si>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</si>
  <si>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</si>
  <si>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</si>
  <si>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</si>
  <si>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</si>
  <si>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</si>
  <si>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</si>
  <si>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</si>
  <si>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</si>
  <si>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</si>
  <si>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</si>
  <si>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</si>
  <si>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</si>
  <si>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</si>
  <si>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</si>
  <si>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</si>
  <si>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</si>
  <si>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</si>
  <si>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</si>
  <si>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</si>
  <si>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</si>
  <si>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</si>
  <si>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</si>
  <si>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</si>
  <si>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</si>
  <si>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</si>
  <si>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</si>
  <si>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</si>
  <si>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</si>
  <si>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</si>
  <si>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</si>
  <si>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</si>
  <si>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</si>
  <si>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</si>
  <si>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</si>
  <si>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</si>
  <si>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</si>
  <si>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</si>
  <si>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</si>
  <si>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</si>
  <si>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</si>
  <si>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</si>
  <si>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</si>
  <si>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</si>
  <si>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</si>
  <si>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</si>
  <si>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</si>
  <si>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</si>
  <si>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</si>
  <si>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</si>
  <si>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</si>
  <si>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</si>
  <si>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</si>
  <si>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</si>
  <si>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</si>
  <si>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</si>
  <si>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</si>
  <si>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</si>
  <si>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</si>
  <si>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</si>
  <si>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</si>
  <si>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</si>
  <si>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</si>
  <si>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</si>
  <si>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</si>
  <si>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</si>
  <si>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</si>
  <si>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</si>
  <si>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</si>
  <si>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</si>
  <si>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</si>
  <si>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</si>
  <si>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</si>
  <si>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</si>
  <si>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</si>
  <si>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</si>
  <si>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</si>
  <si>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</si>
  <si>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</si>
  <si>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</si>
  <si>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</si>
  <si>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</si>
  <si>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</si>
  <si>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</si>
  <si>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</si>
  <si>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</si>
  <si>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</si>
  <si>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</si>
  <si>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</si>
  <si>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</si>
  <si>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</si>
  <si>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</si>
  <si>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</si>
  <si>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</si>
  <si>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</si>
  <si>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</si>
  <si>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</si>
  <si>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</si>
  <si>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</si>
  <si>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</si>
  <si>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</si>
  <si>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</si>
  <si>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</si>
  <si>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</si>
  <si>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</si>
  <si>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</si>
  <si>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</si>
  <si>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</si>
  <si>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</si>
  <si>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</si>
  <si>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</si>
  <si>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</si>
  <si>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</si>
  <si>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</si>
  <si>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</si>
  <si>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</si>
  <si>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</si>
  <si>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</si>
  <si>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</si>
  <si>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</si>
  <si>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</si>
  <si>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</si>
  <si>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</si>
  <si>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</si>
  <si>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</si>
  <si>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</si>
  <si>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</si>
  <si>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</si>
  <si>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</si>
  <si>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</si>
  <si>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</si>
  <si>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</si>
  <si>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</si>
  <si>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</si>
  <si>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</si>
  <si>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</si>
  <si>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</si>
  <si>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</si>
  <si>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</si>
  <si>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</si>
  <si>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</si>
  <si>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</si>
  <si>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</si>
  <si>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</si>
  <si>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</si>
  <si>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</si>
  <si>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</si>
  <si>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</si>
  <si>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</si>
  <si>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</si>
  <si>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</si>
  <si>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</si>
  <si>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</si>
  <si>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</si>
  <si>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</si>
  <si>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</si>
  <si>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</si>
  <si>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</si>
  <si>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</si>
  <si>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</si>
  <si>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</si>
  <si>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</si>
  <si>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</si>
  <si>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</si>
  <si>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</si>
  <si>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</si>
  <si>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</si>
  <si>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</si>
  <si>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</si>
  <si>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</si>
  <si>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</si>
  <si>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</si>
  <si>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</si>
  <si>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</si>
  <si>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</si>
  <si>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</si>
  <si>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</si>
  <si>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</si>
  <si>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</si>
  <si>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</si>
  <si>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</si>
  <si>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</si>
  <si>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</si>
  <si>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</si>
  <si>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</si>
  <si>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</si>
  <si>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</si>
  <si>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</si>
  <si>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</si>
  <si>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</si>
  <si>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</si>
  <si>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</si>
  <si>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</si>
  <si>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</si>
  <si>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</si>
  <si>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</si>
  <si>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</si>
  <si>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</si>
  <si>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</si>
  <si>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</si>
  <si>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</si>
  <si>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</si>
  <si>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</si>
  <si>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</si>
  <si>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</si>
  <si>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</si>
  <si>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</si>
  <si>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</si>
  <si>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</si>
  <si>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</si>
  <si>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</si>
  <si>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</si>
  <si>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</si>
  <si>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</si>
  <si>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</si>
  <si>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</si>
  <si>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</si>
  <si>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</si>
  <si>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</si>
  <si>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</si>
  <si>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</si>
  <si>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</si>
  <si>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</si>
  <si>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</si>
  <si>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</si>
  <si>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</si>
  <si>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</si>
  <si>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</si>
  <si>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</si>
  <si>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</si>
  <si>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</si>
  <si>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</si>
  <si>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</si>
  <si>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</si>
  <si>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</si>
  <si>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</si>
  <si>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</si>
  <si>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</si>
  <si>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</si>
  <si>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</si>
  <si>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</si>
  <si>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</si>
  <si>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</si>
  <si>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</si>
  <si>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</si>
  <si>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</si>
  <si>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</si>
  <si>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</si>
  <si>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</si>
  <si>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</si>
  <si>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</si>
  <si>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</si>
  <si>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</si>
  <si>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</si>
  <si>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</si>
  <si>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</si>
  <si>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</si>
  <si>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</si>
  <si>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</si>
  <si>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</si>
  <si>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</si>
  <si>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</si>
  <si>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</si>
  <si>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</si>
  <si>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</si>
  <si>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</si>
  <si>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</si>
  <si>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</si>
  <si>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</si>
  <si>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</si>
  <si>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</si>
  <si>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</si>
  <si>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</si>
  <si>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</si>
  <si>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</si>
  <si>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</si>
  <si>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</si>
  <si>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</si>
  <si>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</si>
  <si>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</si>
  <si>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</si>
  <si>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</si>
  <si>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</si>
  <si>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</si>
  <si>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</si>
  <si>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</si>
  <si>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</si>
  <si>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</si>
  <si>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</si>
  <si>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</si>
  <si>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</si>
  <si>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</si>
  <si>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</si>
  <si>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</si>
  <si>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</si>
  <si>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</si>
  <si>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</si>
  <si>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</si>
  <si>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</si>
  <si>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</si>
  <si>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</si>
  <si>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</si>
  <si>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</si>
  <si>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</si>
  <si>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</si>
  <si>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</si>
  <si>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</si>
  <si>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</si>
  <si>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</si>
  <si>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</si>
  <si>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</si>
  <si>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</si>
  <si>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</si>
  <si>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</si>
  <si>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</si>
  <si>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</si>
  <si>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</si>
  <si>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</si>
  <si>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</si>
  <si>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</si>
  <si>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</si>
  <si>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</si>
  <si>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</si>
  <si>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</si>
  <si>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</si>
  <si>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</si>
  <si>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</si>
  <si>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</si>
  <si>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</si>
  <si>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</si>
  <si>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</si>
  <si>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</si>
  <si>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</si>
  <si>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</si>
  <si>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</si>
  <si>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</si>
  <si>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</si>
  <si>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</si>
  <si>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</si>
  <si>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</si>
  <si>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</si>
  <si>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</si>
  <si>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</si>
  <si>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</si>
  <si>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</si>
  <si>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</si>
  <si>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</si>
  <si>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</si>
  <si>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</si>
  <si>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</si>
  <si>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</si>
  <si>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</si>
  <si>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</si>
  <si>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</si>
  <si>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</si>
  <si>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</si>
  <si>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</si>
  <si>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</si>
  <si>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</si>
  <si>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</si>
  <si>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</si>
  <si>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</si>
  <si>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</si>
  <si>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</si>
  <si>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</si>
  <si>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</si>
  <si>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</si>
  <si>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</si>
  <si>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</si>
  <si>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</si>
  <si>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</si>
  <si>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</si>
  <si>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</si>
  <si>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</si>
  <si>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</si>
  <si>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</si>
  <si>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</si>
  <si>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</si>
  <si>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</si>
  <si>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</si>
  <si>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</si>
  <si>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</si>
  <si>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</si>
  <si>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</si>
  <si>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</si>
  <si>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</si>
  <si>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</si>
  <si>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</si>
  <si>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</si>
  <si>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</si>
  <si>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</si>
  <si>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</si>
  <si>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</si>
  <si>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</si>
  <si>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</si>
  <si>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</si>
  <si>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</si>
  <si>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</si>
  <si>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</si>
  <si>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</si>
  <si>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</si>
  <si>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</si>
  <si>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</si>
  <si>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</si>
  <si>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</si>
  <si>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</si>
  <si>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</si>
  <si>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</si>
  <si>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</si>
  <si>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</si>
  <si>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</si>
  <si>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</si>
  <si>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</si>
  <si>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</si>
  <si>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</si>
  <si>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</si>
  <si>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</si>
  <si>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</si>
  <si>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</si>
  <si>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</si>
  <si>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</si>
  <si>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</si>
  <si>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</si>
  <si>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</si>
  <si>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</si>
  <si>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</si>
  <si>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</si>
  <si>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</si>
  <si>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</si>
  <si>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</si>
  <si>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</si>
  <si>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</si>
  <si>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</si>
  <si>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</si>
  <si>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</si>
  <si>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</si>
  <si>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</si>
  <si>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</si>
  <si>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</si>
  <si>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</si>
  <si>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</si>
  <si>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</si>
  <si>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</si>
  <si>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</si>
  <si>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</si>
  <si>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</si>
  <si>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</si>
  <si>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</si>
  <si>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</si>
  <si>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</si>
  <si>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</si>
  <si>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</si>
  <si>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</si>
  <si>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</si>
  <si>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</si>
  <si>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</si>
  <si>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</si>
  <si>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</si>
  <si>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</si>
  <si>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</si>
  <si>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</si>
  <si>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</si>
  <si>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</si>
  <si>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</si>
  <si>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</si>
  <si>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</si>
  <si>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</si>
  <si>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</si>
  <si>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</si>
  <si>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</si>
  <si>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</si>
  <si>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</si>
  <si>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</si>
  <si>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</si>
  <si>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</si>
  <si>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</si>
  <si>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</si>
  <si>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</si>
  <si>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</si>
  <si>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</si>
  <si>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</si>
  <si>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</si>
  <si>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</si>
  <si>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</si>
  <si>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</si>
  <si>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</si>
  <si>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</si>
  <si>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</si>
  <si>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</si>
  <si>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</si>
  <si>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</si>
  <si>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</si>
  <si>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</si>
  <si>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</si>
  <si>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</si>
  <si>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</si>
  <si>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</si>
  <si>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</si>
  <si>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</si>
  <si>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</si>
  <si>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</si>
  <si>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</si>
  <si>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</si>
  <si>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</si>
  <si>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</si>
  <si>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</si>
  <si>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</si>
  <si>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</si>
  <si>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</si>
  <si>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</si>
  <si>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</si>
  <si>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</si>
  <si>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</si>
  <si>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</si>
  <si>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</si>
  <si>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</si>
  <si>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</si>
  <si>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</si>
  <si>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</si>
  <si>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</si>
  <si>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</si>
  <si>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</si>
  <si>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</si>
  <si>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</si>
  <si>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</si>
  <si>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</si>
  <si>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</si>
  <si>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</si>
  <si>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</si>
  <si>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</si>
  <si>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</si>
  <si>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</si>
  <si>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</si>
  <si>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</si>
  <si>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</si>
  <si>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</si>
  <si>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</si>
  <si>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</si>
  <si>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</si>
  <si>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</si>
  <si>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</si>
  <si>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</si>
  <si>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</si>
  <si>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</si>
  <si>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</si>
  <si>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</si>
  <si>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</si>
  <si>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</si>
  <si>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</si>
  <si>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</si>
  <si>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</si>
  <si>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</si>
  <si>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</si>
  <si>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</si>
  <si>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</si>
  <si>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</si>
  <si>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</si>
  <si>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</si>
  <si>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</si>
  <si>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</si>
  <si>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</si>
  <si>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</si>
  <si>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</si>
  <si>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</si>
  <si>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</si>
  <si>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</si>
  <si>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</si>
  <si>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</si>
  <si>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</si>
  <si>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</si>
  <si>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</si>
  <si>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</si>
  <si>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</si>
  <si>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</si>
  <si>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</si>
  <si>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</si>
  <si>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</si>
  <si>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</si>
  <si>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</si>
  <si>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</si>
  <si>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</si>
  <si>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</si>
  <si>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</si>
  <si>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</si>
  <si>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</si>
  <si>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</si>
  <si>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</si>
  <si>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</si>
  <si>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</si>
  <si>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</si>
  <si>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</si>
  <si>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</si>
  <si>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</si>
  <si>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</si>
  <si>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</si>
  <si>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</si>
  <si>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</si>
  <si>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</si>
  <si>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</si>
  <si>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</si>
  <si>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</si>
  <si>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</si>
  <si>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</si>
  <si>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</si>
  <si>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</si>
  <si>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</si>
  <si>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</si>
  <si>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</si>
  <si>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</si>
  <si>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</si>
  <si>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</si>
  <si>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</si>
  <si>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</si>
  <si>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</si>
  <si>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</si>
  <si>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</si>
  <si>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</si>
  <si>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</si>
  <si>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</si>
  <si>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</si>
  <si>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</si>
  <si>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</si>
  <si>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</si>
  <si>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</si>
  <si>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</si>
  <si>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</si>
  <si>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</si>
  <si>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</si>
  <si>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</si>
  <si>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</si>
  <si>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</si>
  <si>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</si>
  <si>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</si>
  <si>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</si>
  <si>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</si>
  <si>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</si>
  <si>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</si>
  <si>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</si>
  <si>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</si>
  <si>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</si>
  <si>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</si>
  <si>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</si>
  <si>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</si>
  <si>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</si>
  <si>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</si>
  <si>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</si>
  <si>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</si>
  <si>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</si>
  <si>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</si>
  <si>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</si>
  <si>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</si>
  <si>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</si>
  <si>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</si>
  <si>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</si>
  <si>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</si>
  <si>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</si>
  <si>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</si>
  <si>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</si>
  <si>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</si>
  <si>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</si>
  <si>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</si>
  <si>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</si>
  <si>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</si>
  <si>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</si>
  <si>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</si>
  <si>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</si>
  <si>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</si>
  <si>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</si>
  <si>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</si>
  <si>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</si>
  <si>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</si>
  <si>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</si>
  <si>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</si>
  <si>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</si>
  <si>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</si>
  <si>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</si>
  <si>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</si>
  <si>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</si>
  <si>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</si>
  <si>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</si>
  <si>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</si>
  <si>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</si>
  <si>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</si>
  <si>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</si>
  <si>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</si>
  <si>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</si>
  <si>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</si>
  <si>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</si>
  <si>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</si>
  <si>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</si>
  <si>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</si>
  <si>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</si>
  <si>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</si>
  <si>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</si>
  <si>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</si>
  <si>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</si>
  <si>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</si>
  <si>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</si>
  <si>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</si>
  <si>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</si>
  <si>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</si>
  <si>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</si>
  <si>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</si>
  <si>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</si>
  <si>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</si>
  <si>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</si>
  <si>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</si>
  <si>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</si>
  <si>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</si>
  <si>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</si>
  <si>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</si>
  <si>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</si>
  <si>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</si>
  <si>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</si>
  <si>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</si>
  <si>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</si>
  <si>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</si>
  <si>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</si>
  <si>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</si>
  <si>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</si>
  <si>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</si>
  <si>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</si>
  <si>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</si>
  <si>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</si>
  <si>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</si>
  <si>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</si>
  <si>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</si>
  <si>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</si>
  <si>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</si>
  <si>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</si>
  <si>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</si>
  <si>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</si>
  <si>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</si>
  <si>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</si>
  <si>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</si>
  <si>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</si>
  <si>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</si>
  <si>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</si>
  <si>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</si>
  <si>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</si>
  <si>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</si>
  <si>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</si>
  <si>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</si>
  <si>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</si>
  <si>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</si>
  <si>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</si>
  <si>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</si>
  <si>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</si>
  <si>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</si>
  <si>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</si>
  <si>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</si>
  <si>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</si>
  <si>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</si>
  <si>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</si>
  <si>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</si>
  <si>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</si>
  <si>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</si>
  <si>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</si>
  <si>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</si>
  <si>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</si>
  <si>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</si>
  <si>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</si>
  <si>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</si>
  <si>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</si>
  <si>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</si>
  <si>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</si>
  <si>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</si>
  <si>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</si>
  <si>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</si>
  <si>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</si>
  <si>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</si>
  <si>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</si>
  <si>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</si>
  <si>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</si>
  <si>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</si>
  <si>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</si>
  <si>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</si>
  <si>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</si>
  <si>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</si>
  <si>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</si>
  <si>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</si>
  <si>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</si>
  <si>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</si>
  <si>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</si>
  <si>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</si>
  <si>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</si>
  <si>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</si>
  <si>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</si>
  <si>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</si>
  <si>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</si>
  <si>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</si>
  <si>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</si>
  <si>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</si>
  <si>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</si>
  <si>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</si>
  <si>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</si>
  <si>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</si>
  <si>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</si>
  <si>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</si>
  <si>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</si>
  <si>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</si>
  <si>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</si>
  <si>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</si>
  <si>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</si>
  <si>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</si>
  <si>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</si>
  <si>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</si>
  <si>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</si>
  <si>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</si>
  <si>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</si>
  <si>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</si>
  <si>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</si>
  <si>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</si>
  <si>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</si>
  <si>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</si>
  <si>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</si>
  <si>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</si>
  <si>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</si>
  <si>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</si>
  <si>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</si>
  <si>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</si>
  <si>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</si>
  <si>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</si>
  <si>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</si>
  <si>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</si>
  <si>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</si>
  <si>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</si>
  <si>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</si>
  <si>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</si>
  <si>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</si>
  <si>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</si>
  <si>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</si>
  <si>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</si>
  <si>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</si>
  <si>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</si>
  <si>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</si>
  <si>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</si>
  <si>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</si>
  <si>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</si>
  <si>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</si>
  <si>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</si>
  <si>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</si>
  <si>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</si>
  <si>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</si>
  <si>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</si>
  <si>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</si>
  <si>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</si>
  <si>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</si>
  <si>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</si>
  <si>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</si>
  <si>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</si>
  <si>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</si>
  <si>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</si>
  <si>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</si>
  <si>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</si>
  <si>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</si>
  <si>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</si>
  <si>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</si>
  <si>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</si>
  <si>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</si>
  <si>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</si>
  <si>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</si>
  <si>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</si>
  <si>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</si>
  <si>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</si>
  <si>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</si>
  <si>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</si>
  <si>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</si>
  <si>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</si>
  <si>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</si>
  <si>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</si>
  <si>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</si>
  <si>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</si>
  <si>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</si>
  <si>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</si>
  <si>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</si>
  <si>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</si>
  <si>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</si>
  <si>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</si>
  <si>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</si>
  <si>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</si>
  <si>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</si>
  <si>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</si>
  <si>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</si>
  <si>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</si>
  <si>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</si>
  <si>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</si>
  <si>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</si>
  <si>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</si>
  <si>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</si>
  <si>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</si>
  <si>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</si>
  <si>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</si>
  <si>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</si>
  <si>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</si>
  <si>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</si>
  <si>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</si>
  <si>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</si>
  <si>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</si>
  <si>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</si>
  <si>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</si>
  <si>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</si>
  <si>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</si>
  <si>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</si>
  <si>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</si>
  <si>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</si>
  <si>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</si>
  <si>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</si>
  <si>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</si>
  <si>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</si>
  <si>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</si>
  <si>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</si>
  <si>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</si>
  <si>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</si>
  <si>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</si>
  <si>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</si>
  <si>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</si>
  <si>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</si>
  <si>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</si>
  <si>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</si>
  <si>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</si>
  <si>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</si>
  <si>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</si>
  <si>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</si>
  <si>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</si>
  <si>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</si>
  <si>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</si>
  <si>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</si>
  <si>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</si>
  <si>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</si>
  <si>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</si>
  <si>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</si>
  <si>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</si>
  <si>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</si>
  <si>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</si>
  <si>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</si>
  <si>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</si>
  <si>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</si>
  <si>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</si>
  <si>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</si>
  <si>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</si>
  <si>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</si>
  <si>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</si>
  <si>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</si>
  <si>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</si>
  <si>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</si>
  <si>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</si>
  <si>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</si>
  <si>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</si>
  <si>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</si>
  <si>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</si>
  <si>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</si>
  <si>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</si>
  <si>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</si>
  <si>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</si>
  <si>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</si>
  <si>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</si>
  <si>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</si>
  <si>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</si>
  <si>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</si>
  <si>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</si>
  <si>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</si>
  <si>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</si>
  <si>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</si>
  <si>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</si>
  <si>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</si>
  <si>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</si>
  <si>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</si>
  <si>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</si>
  <si>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</si>
  <si>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</si>
  <si>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</si>
  <si>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</si>
  <si>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</si>
  <si>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</si>
  <si>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</si>
  <si>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</si>
  <si>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</si>
  <si>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</si>
  <si>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</si>
  <si>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</si>
  <si>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</si>
  <si>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</si>
  <si>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</si>
  <si>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</si>
  <si>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</si>
  <si>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</si>
  <si>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</si>
  <si>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</si>
  <si>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</si>
  <si>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</si>
  <si>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</si>
  <si>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</si>
  <si>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</si>
  <si>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</si>
  <si>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</si>
  <si>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</si>
  <si>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</si>
  <si>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</si>
  <si>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</si>
  <si>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</si>
  <si>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</si>
  <si>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</si>
  <si>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</si>
  <si>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</si>
  <si>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</si>
  <si>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</si>
  <si>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</si>
  <si>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</si>
  <si>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</si>
  <si>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</si>
  <si>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</si>
  <si>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</si>
  <si>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</si>
  <si>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</si>
  <si>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</si>
  <si>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</si>
  <si>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</si>
  <si>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</si>
  <si>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</si>
  <si>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</si>
  <si>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</si>
  <si>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</si>
  <si>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</si>
  <si>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</si>
  <si>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</si>
  <si>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</si>
  <si>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</si>
  <si>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</si>
  <si>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</si>
  <si>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</si>
  <si>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</si>
  <si>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</si>
  <si>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</si>
  <si>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</si>
  <si>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</si>
  <si>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</si>
  <si>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</si>
  <si>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</si>
  <si>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</si>
  <si>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</si>
  <si>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</si>
  <si>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</si>
  <si>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</si>
  <si>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</si>
  <si>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</si>
  <si>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</si>
  <si>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</si>
  <si>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</si>
  <si>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</si>
  <si>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</si>
  <si>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</si>
  <si>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</si>
  <si>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</si>
  <si>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</si>
  <si>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</si>
  <si>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</si>
  <si>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</si>
  <si>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</si>
  <si>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</si>
  <si>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</si>
  <si>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</si>
  <si>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</si>
  <si>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</si>
  <si>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</si>
  <si>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</si>
  <si>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</si>
  <si>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</si>
  <si>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</si>
  <si>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</si>
  <si>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</si>
  <si>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</si>
  <si>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</si>
  <si>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</si>
  <si>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</si>
  <si>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</si>
  <si>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</si>
  <si>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</si>
  <si>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</si>
  <si>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</si>
  <si>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</si>
  <si>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</si>
  <si>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</si>
  <si>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</si>
  <si>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</si>
  <si>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</si>
  <si>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</si>
  <si>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</si>
  <si>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</si>
  <si>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</si>
  <si>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</si>
  <si>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</si>
  <si>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</si>
  <si>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</si>
  <si>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</si>
  <si>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</si>
  <si>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</si>
  <si>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</si>
  <si>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</si>
  <si>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</si>
  <si>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</si>
  <si>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</si>
  <si>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</si>
  <si>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</si>
  <si>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</si>
  <si>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</si>
  <si>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</si>
  <si>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</si>
  <si>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</si>
  <si>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</si>
  <si>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</si>
  <si>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</si>
  <si>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</si>
  <si>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</si>
  <si>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</si>
  <si>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</si>
  <si>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</si>
  <si>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</si>
  <si>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</si>
  <si>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</si>
  <si>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</si>
  <si>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</si>
  <si>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</si>
  <si>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</si>
  <si>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</si>
  <si>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</si>
  <si>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</si>
  <si>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</si>
  <si>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</si>
  <si>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</si>
  <si>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</si>
  <si>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</si>
  <si>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</si>
  <si>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</si>
  <si>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</si>
  <si>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</si>
  <si>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</si>
  <si>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</si>
  <si>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</si>
  <si>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</si>
  <si>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</si>
  <si>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</si>
  <si>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</si>
  <si>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</si>
  <si>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</si>
  <si>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</si>
  <si>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</si>
  <si>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</si>
  <si>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</si>
  <si>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</si>
  <si>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</si>
  <si>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</si>
  <si>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</si>
  <si>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</si>
  <si>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</si>
  <si>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</si>
  <si>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</si>
  <si>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</si>
  <si>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</si>
  <si>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</si>
  <si>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</si>
  <si>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</si>
  <si>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</si>
  <si>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</si>
  <si>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</si>
  <si>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</si>
  <si>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</si>
  <si>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</si>
  <si>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</si>
  <si>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</si>
  <si>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</si>
  <si>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</si>
  <si>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</si>
  <si>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</si>
  <si>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</si>
  <si>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</si>
  <si>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</si>
  <si>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</si>
  <si>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</si>
  <si>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</si>
  <si>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</si>
  <si>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</si>
  <si>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</si>
  <si>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</si>
  <si>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</si>
  <si>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</si>
  <si>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</si>
  <si>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</si>
  <si>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</si>
  <si>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</si>
  <si>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</si>
  <si>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</si>
  <si>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</si>
  <si>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</si>
  <si>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</si>
  <si>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</si>
  <si>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</si>
  <si>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</si>
  <si>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</si>
  <si>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</si>
  <si>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</si>
  <si>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</si>
  <si>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</si>
  <si>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</si>
  <si>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</si>
  <si>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</si>
  <si>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</si>
  <si>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</si>
  <si>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</si>
  <si>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</si>
  <si>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</si>
  <si>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</si>
  <si>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</si>
  <si>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</si>
  <si>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</si>
  <si>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</si>
  <si>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</si>
  <si>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</si>
  <si>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</si>
  <si>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</si>
  <si>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</si>
  <si>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</si>
  <si>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</si>
  <si>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</si>
  <si>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</si>
  <si>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</si>
  <si>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</si>
  <si>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</si>
  <si>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</si>
  <si>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</si>
  <si>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</si>
  <si>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</si>
  <si>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</si>
  <si>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</si>
  <si>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</si>
  <si>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</si>
  <si>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</si>
  <si>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</si>
  <si>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</si>
  <si>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</si>
  <si>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</si>
  <si>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</si>
  <si>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</si>
  <si>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</si>
  <si>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</si>
  <si>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</si>
  <si>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</si>
  <si>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</si>
  <si>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</si>
  <si>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</si>
  <si>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</si>
  <si>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</si>
  <si>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</si>
  <si>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</si>
  <si>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</si>
  <si>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</si>
  <si>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</si>
  <si>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</si>
  <si>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</si>
  <si>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</si>
  <si>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</si>
  <si>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</si>
  <si>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</si>
  <si>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</si>
  <si>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</si>
  <si>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</si>
  <si>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</si>
  <si>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</si>
  <si>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</si>
  <si>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</si>
  <si>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</si>
  <si>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</si>
  <si>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</si>
  <si>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</si>
  <si>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</si>
  <si>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</si>
  <si>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</si>
  <si>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</si>
  <si>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</si>
  <si>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</si>
  <si>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</si>
  <si>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</si>
  <si>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</si>
  <si>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</si>
  <si>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</si>
  <si>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</si>
  <si>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</si>
  <si>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</si>
  <si>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</si>
  <si>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</si>
  <si>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</si>
  <si>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</si>
  <si>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</si>
  <si>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</si>
  <si>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</si>
  <si>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</si>
  <si>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</si>
  <si>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</si>
  <si>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</si>
  <si>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</si>
  <si>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</si>
  <si>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</si>
  <si>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</si>
  <si>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</si>
  <si>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</si>
  <si>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</si>
  <si>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</si>
  <si>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</si>
  <si>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</si>
  <si>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</si>
  <si>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</si>
  <si>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</si>
  <si>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</si>
  <si>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</si>
  <si>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</si>
  <si>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</si>
  <si>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</si>
  <si>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</si>
  <si>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</si>
  <si>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</si>
  <si>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</si>
  <si>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</si>
  <si>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</si>
  <si>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</si>
  <si>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</si>
  <si>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</si>
  <si>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</si>
  <si>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</si>
  <si>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</si>
  <si>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</si>
  <si>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</si>
  <si>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</si>
  <si>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</si>
  <si>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</si>
  <si>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</si>
  <si>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</si>
  <si>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</si>
  <si>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</si>
  <si>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</si>
  <si>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</si>
  <si>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</si>
  <si>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</si>
  <si>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</si>
  <si>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</si>
  <si>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</si>
  <si>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</si>
  <si>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</si>
  <si>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</si>
  <si>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</si>
  <si>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</si>
  <si>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</si>
  <si>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</si>
  <si>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</si>
  <si>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</si>
  <si>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</si>
  <si>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</si>
  <si>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</si>
  <si>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</si>
  <si>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</si>
  <si>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</si>
  <si>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</si>
  <si>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</si>
  <si>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</si>
  <si>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</si>
  <si>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</si>
  <si>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</si>
  <si>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</si>
  <si>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</si>
  <si>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</si>
  <si>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</si>
  <si>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</si>
  <si>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</si>
  <si>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</si>
  <si>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</si>
  <si>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</si>
  <si>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</si>
  <si>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</si>
  <si>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</si>
  <si>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</si>
  <si>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</si>
  <si>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</si>
  <si>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</si>
  <si>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</si>
  <si>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</si>
  <si>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</si>
  <si>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</si>
  <si>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</si>
  <si>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</si>
  <si>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</si>
  <si>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</si>
  <si>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</si>
  <si>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</si>
  <si>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</si>
  <si>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</si>
  <si>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</si>
  <si>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</si>
  <si>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</si>
  <si>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</si>
  <si>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</si>
  <si>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</si>
  <si>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</si>
  <si>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</si>
  <si>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</si>
  <si>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</si>
  <si>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</si>
  <si>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</si>
  <si>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</si>
  <si>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</si>
  <si>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</si>
  <si>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</si>
  <si>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</si>
  <si>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</si>
  <si>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</si>
  <si>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</si>
  <si>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</si>
  <si>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</si>
  <si>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</si>
  <si>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</si>
  <si>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</si>
  <si>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</si>
  <si>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</si>
  <si>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</si>
  <si>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</si>
  <si>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</si>
  <si>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</si>
  <si>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</si>
  <si>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</si>
  <si>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</si>
  <si>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</si>
  <si>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</si>
  <si>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</si>
  <si>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</si>
  <si>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</si>
  <si>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</si>
  <si>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</si>
  <si>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</si>
  <si>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</si>
  <si>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</si>
  <si>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</si>
  <si>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</si>
  <si>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</si>
  <si>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</si>
  <si>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</si>
  <si>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</si>
  <si>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</si>
  <si>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</si>
  <si>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</si>
  <si>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</si>
  <si>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</si>
  <si>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</si>
  <si>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</si>
  <si>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</si>
  <si>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</si>
  <si>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</si>
  <si>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</si>
  <si>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</si>
  <si>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</si>
  <si>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</si>
  <si>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</si>
  <si>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</si>
  <si>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</si>
  <si>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</si>
  <si>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</si>
  <si>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</si>
  <si>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</si>
  <si>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</si>
  <si>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</si>
  <si>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</si>
  <si>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</si>
  <si>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</si>
  <si>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</si>
  <si>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</si>
  <si>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</si>
  <si>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</si>
  <si>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</si>
  <si>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</si>
  <si>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</si>
  <si>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</si>
  <si>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</si>
  <si>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</si>
  <si>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</si>
  <si>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</si>
  <si>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</si>
  <si>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</si>
  <si>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</si>
  <si>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</si>
  <si>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</si>
  <si>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</si>
  <si>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</si>
  <si>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</si>
  <si>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</si>
  <si>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</si>
  <si>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</si>
  <si>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</si>
  <si>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</si>
  <si>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</si>
  <si>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</si>
  <si>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</si>
  <si>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</si>
  <si>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</si>
  <si>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</si>
  <si>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</si>
  <si>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</si>
  <si>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</si>
  <si>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</si>
  <si>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</si>
  <si>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</si>
  <si>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</si>
  <si>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</si>
  <si>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</si>
  <si>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</si>
  <si>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</si>
  <si>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</si>
  <si>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</si>
  <si>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</si>
  <si>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</si>
  <si>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</si>
  <si>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</si>
  <si>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</si>
  <si>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</si>
  <si>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</si>
  <si>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</si>
  <si>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</si>
  <si>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</si>
  <si>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</si>
  <si>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</si>
  <si>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</si>
  <si>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</si>
  <si>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</si>
  <si>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</si>
  <si>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</si>
  <si>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</si>
  <si>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</si>
  <si>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</si>
  <si>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</si>
  <si>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</si>
  <si>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</si>
  <si>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</si>
  <si>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</si>
  <si>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</si>
  <si>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</si>
  <si>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</si>
  <si>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</si>
  <si>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</si>
  <si>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</si>
  <si>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</si>
  <si>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</si>
  <si>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</si>
  <si>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</si>
  <si>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</si>
  <si>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</si>
  <si>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</si>
  <si>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</si>
  <si>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</si>
  <si>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</si>
  <si>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</si>
  <si>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</si>
  <si>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</si>
  <si>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</si>
  <si>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</si>
  <si>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</si>
  <si>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</si>
  <si>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</si>
  <si>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</si>
  <si>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</si>
  <si>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</si>
  <si>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</si>
  <si>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</si>
  <si>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</si>
  <si>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</si>
  <si>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</si>
  <si>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</si>
  <si>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</si>
  <si>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</si>
  <si>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</si>
  <si>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</si>
  <si>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</si>
  <si>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</si>
  <si>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</si>
  <si>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</si>
  <si>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</si>
  <si>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</si>
  <si>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</si>
  <si>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</si>
  <si>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</si>
  <si>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</si>
  <si>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</si>
  <si>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</si>
  <si>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</si>
  <si>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</si>
  <si>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</si>
  <si>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</si>
  <si>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</si>
  <si>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</si>
  <si>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</si>
  <si>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</si>
  <si>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</si>
  <si>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</si>
  <si>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</si>
  <si>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</si>
  <si>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</si>
  <si>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</si>
  <si>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</si>
  <si>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</si>
  <si>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</si>
  <si>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</si>
  <si>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</si>
  <si>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</si>
  <si>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</si>
  <si>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</si>
  <si>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</si>
  <si>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</si>
  <si>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</si>
  <si>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</si>
  <si>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</si>
  <si>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</si>
  <si>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</si>
  <si>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</si>
  <si>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</si>
  <si>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</si>
  <si>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</si>
  <si>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</si>
  <si>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</si>
  <si>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</si>
  <si>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</si>
  <si>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</si>
  <si>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</si>
  <si>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</si>
  <si>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</si>
  <si>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</si>
  <si>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</si>
  <si>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</si>
  <si>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</si>
  <si>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</si>
  <si>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</si>
  <si>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</si>
  <si>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</si>
  <si>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</si>
  <si>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</si>
  <si>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</si>
  <si>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</si>
  <si>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</si>
  <si>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</si>
  <si>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</si>
  <si>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</si>
  <si>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</si>
  <si>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</si>
  <si>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</si>
  <si>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</si>
  <si>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</si>
  <si>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</si>
  <si>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</si>
  <si>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</si>
  <si>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</si>
  <si>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</si>
  <si>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</si>
  <si>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</si>
  <si>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</si>
  <si>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</si>
  <si>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</si>
  <si>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</si>
  <si>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</si>
  <si>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</si>
  <si>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</si>
  <si>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</si>
  <si>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</si>
  <si>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</si>
  <si>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</si>
  <si>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</si>
  <si>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</si>
  <si>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</si>
  <si>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</si>
  <si>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</si>
  <si>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</si>
  <si>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</si>
  <si>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</si>
  <si>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</si>
  <si>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</si>
  <si>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</si>
  <si>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</si>
  <si>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</si>
  <si>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</si>
  <si>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</si>
  <si>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</si>
  <si>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</si>
  <si>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</si>
  <si>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</si>
  <si>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</si>
  <si>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</si>
  <si>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</si>
  <si>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</si>
  <si>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</si>
  <si>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</si>
  <si>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</si>
  <si>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</si>
  <si>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</si>
  <si>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</si>
  <si>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</si>
  <si>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</si>
  <si>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</si>
  <si>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</si>
  <si>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</si>
  <si>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</si>
  <si>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</si>
  <si>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</si>
  <si>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</si>
  <si>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</si>
  <si>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</si>
  <si>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</si>
  <si>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</si>
  <si>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</si>
  <si>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</si>
  <si>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</si>
  <si>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</si>
  <si>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</si>
  <si>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</si>
  <si>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</si>
  <si>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</si>
  <si>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</si>
  <si>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</si>
  <si>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</si>
  <si>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</si>
  <si>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</si>
  <si>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</si>
  <si>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</si>
  <si>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</si>
  <si>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</si>
  <si>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</si>
  <si>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</si>
  <si>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</si>
  <si>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</si>
  <si>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</si>
  <si>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</si>
  <si>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</si>
  <si>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</si>
  <si>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</si>
  <si>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</si>
  <si>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</si>
  <si>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</si>
  <si>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</si>
  <si>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</si>
  <si>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</si>
  <si>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</si>
  <si>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</si>
  <si>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</si>
  <si>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</si>
  <si>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</si>
  <si>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</si>
  <si>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</si>
  <si>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</si>
  <si>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</si>
  <si>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</si>
  <si>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</si>
  <si>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</si>
  <si>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</si>
  <si>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</si>
  <si>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</si>
  <si>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</si>
  <si>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</si>
  <si>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</si>
  <si>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</si>
  <si>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</si>
  <si>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</si>
  <si>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</si>
  <si>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</si>
  <si>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</si>
  <si>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</si>
  <si>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</si>
  <si>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</si>
  <si>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</si>
  <si>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</si>
  <si>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</si>
  <si>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</si>
  <si>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</si>
  <si>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</si>
  <si>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</si>
  <si>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</si>
  <si>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</si>
  <si>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</si>
  <si>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</si>
  <si>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</si>
  <si>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</si>
  <si>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</si>
  <si>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</si>
  <si>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</si>
  <si>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</si>
  <si>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</si>
  <si>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</si>
  <si>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</si>
  <si>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</si>
  <si>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</si>
  <si>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</si>
  <si>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</si>
  <si>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</si>
  <si>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</si>
  <si>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</si>
  <si>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</si>
  <si>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</si>
  <si>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</si>
  <si>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</si>
  <si>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</si>
  <si>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</si>
  <si>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</si>
  <si>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</si>
  <si>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</si>
  <si>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</si>
  <si>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</si>
  <si>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</si>
  <si>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</si>
  <si>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</si>
  <si>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</si>
  <si>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</si>
  <si>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</si>
  <si>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</si>
  <si>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</si>
  <si>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</si>
  <si>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</si>
  <si>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</si>
  <si>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</si>
  <si>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</si>
  <si>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</si>
  <si>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</si>
  <si>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</si>
  <si>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</si>
  <si>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</si>
  <si>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</si>
  <si>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</si>
  <si>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</si>
  <si>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</si>
  <si>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</si>
  <si>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</si>
  <si>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</si>
  <si>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</si>
  <si>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</si>
  <si>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</si>
  <si>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</si>
  <si>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</si>
  <si>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</si>
  <si>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</si>
  <si>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</si>
  <si>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</si>
  <si>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</si>
  <si>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</si>
  <si>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</si>
  <si>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</si>
  <si>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</si>
  <si>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</si>
  <si>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</si>
  <si>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</si>
  <si>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</si>
  <si>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</si>
  <si>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</si>
  <si>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</si>
  <si>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</si>
  <si>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</si>
  <si>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</si>
  <si>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</si>
  <si>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</si>
  <si>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</si>
  <si>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</si>
  <si>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</si>
  <si>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</si>
  <si>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</si>
  <si>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</si>
  <si>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</si>
  <si>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</si>
  <si>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</si>
  <si>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</si>
  <si>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</si>
  <si>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</si>
  <si>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</si>
  <si>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</si>
  <si>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</si>
  <si>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</si>
  <si>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</si>
  <si>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</si>
  <si>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</si>
  <si>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</si>
  <si>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</si>
  <si>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</si>
  <si>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</si>
  <si>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</si>
  <si>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</si>
  <si>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</si>
  <si>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</si>
  <si>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</si>
  <si>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</si>
  <si>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</si>
  <si>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</si>
  <si>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</si>
  <si>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</si>
  <si>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</si>
  <si>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</si>
  <si>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</si>
  <si>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</si>
  <si>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</si>
  <si>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</si>
  <si>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</si>
  <si>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</si>
  <si>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</si>
  <si>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</si>
  <si>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</si>
  <si>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</si>
  <si>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</si>
  <si>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</si>
  <si>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</si>
  <si>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</si>
  <si>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</si>
  <si>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</si>
  <si>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</si>
  <si>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</si>
  <si>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</si>
  <si>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</si>
  <si>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</si>
  <si>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</si>
  <si>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</si>
  <si>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</si>
  <si>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</si>
  <si>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</si>
  <si>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</si>
  <si>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</si>
  <si>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</si>
  <si>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</si>
  <si>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</si>
  <si>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</si>
  <si>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</si>
  <si>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</si>
  <si>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</si>
  <si>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</si>
  <si>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</si>
  <si>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</si>
  <si>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</si>
  <si>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</si>
  <si>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</si>
  <si>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</si>
  <si>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</si>
  <si>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</si>
  <si>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</si>
  <si>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</si>
  <si>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</si>
  <si>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</si>
  <si>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</si>
  <si>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</si>
  <si>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</si>
  <si>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</si>
  <si>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</si>
  <si>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</si>
  <si>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</si>
  <si>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</si>
  <si>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</si>
  <si>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</si>
  <si>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</si>
  <si>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</si>
  <si>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</si>
  <si>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</si>
  <si>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</si>
  <si>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</si>
  <si>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</si>
  <si>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</si>
  <si>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</si>
  <si>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</si>
  <si>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</si>
  <si>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</si>
  <si>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</si>
  <si>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</si>
  <si>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</si>
  <si>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</si>
  <si>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</si>
  <si>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</si>
  <si>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</si>
  <si>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</si>
  <si>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</si>
  <si>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</si>
  <si>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</si>
  <si>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</si>
  <si>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</si>
  <si>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</si>
  <si>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</si>
  <si>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</si>
  <si>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</si>
  <si>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</si>
  <si>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</si>
  <si>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</si>
  <si>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</si>
  <si>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</si>
  <si>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</si>
  <si>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</si>
  <si>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</si>
  <si>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</si>
  <si>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</si>
  <si>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</si>
  <si>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</si>
  <si>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</si>
  <si>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</si>
  <si>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</si>
  <si>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</si>
  <si>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</si>
  <si>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</si>
  <si>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</si>
  <si>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</si>
  <si>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</si>
  <si>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</si>
  <si>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</si>
  <si>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</si>
  <si>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</si>
  <si>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</si>
  <si>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</si>
  <si>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</si>
  <si>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</si>
  <si>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</si>
  <si>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</si>
  <si>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</si>
  <si>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</si>
  <si>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</si>
  <si>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</si>
  <si>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</si>
  <si>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</si>
  <si>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</si>
  <si>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</si>
  <si>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</si>
  <si>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</si>
  <si>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</si>
  <si>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</si>
  <si>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</si>
  <si>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</si>
  <si>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</si>
  <si>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</si>
  <si>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</si>
  <si>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</si>
  <si>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</si>
  <si>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</si>
  <si>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</si>
  <si>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</si>
  <si>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</si>
  <si>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</si>
  <si>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</si>
  <si>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</si>
  <si>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</si>
  <si>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</si>
  <si>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</si>
  <si>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</si>
  <si>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</si>
  <si>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</si>
  <si>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</si>
  <si>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</si>
  <si>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</si>
  <si>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</si>
  <si>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</si>
  <si>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</si>
  <si>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</si>
  <si>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</si>
  <si>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</si>
  <si>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</si>
  <si>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</si>
  <si>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</si>
  <si>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</si>
  <si>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</si>
  <si>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</si>
  <si>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</si>
  <si>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</si>
  <si>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</si>
  <si>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</si>
  <si>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</si>
  <si>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</si>
  <si>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</si>
  <si>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</si>
  <si>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</si>
  <si>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</si>
  <si>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</si>
  <si>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</si>
  <si>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</si>
  <si>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</si>
  <si>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</si>
  <si>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</si>
  <si>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</si>
  <si>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</si>
  <si>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</si>
  <si>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</si>
  <si>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</si>
  <si>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</si>
  <si>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</si>
  <si>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</si>
  <si>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</si>
  <si>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</si>
  <si>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</si>
  <si>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</si>
  <si>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</si>
  <si>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</si>
  <si>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</si>
  <si>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</si>
  <si>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</si>
  <si>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</si>
  <si>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</si>
  <si>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</si>
  <si>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</si>
  <si>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</si>
  <si>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</si>
  <si>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</si>
  <si>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</si>
  <si>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</si>
  <si>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</si>
  <si>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</si>
  <si>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</si>
  <si>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</si>
  <si>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</si>
  <si>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</si>
  <si>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</si>
  <si>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</si>
  <si>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</si>
  <si>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</si>
  <si>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</si>
  <si>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</si>
  <si>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</si>
  <si>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</si>
  <si>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</si>
  <si>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</si>
  <si>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</si>
  <si>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</si>
  <si>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</si>
  <si>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</si>
  <si>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</si>
  <si>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</si>
  <si>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</si>
  <si>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</si>
  <si>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</si>
  <si>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</si>
  <si>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</si>
  <si>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</si>
  <si>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</si>
  <si>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</si>
  <si>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</si>
  <si>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</si>
  <si>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</si>
  <si>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</si>
  <si>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</si>
  <si>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</si>
  <si>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</si>
  <si>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</si>
  <si>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</si>
  <si>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</si>
  <si>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</si>
  <si>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</si>
  <si>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</si>
  <si>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</si>
  <si>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</si>
  <si>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</si>
  <si>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</si>
  <si>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</si>
  <si>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</si>
  <si>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</si>
  <si>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</si>
  <si>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</si>
  <si>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</si>
  <si>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</si>
  <si>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</si>
  <si>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</si>
  <si>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</si>
  <si>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</si>
  <si>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</si>
  <si>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</si>
  <si>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</si>
  <si>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</si>
  <si>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</si>
  <si>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</si>
  <si>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</si>
  <si>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</si>
  <si>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</si>
  <si>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</si>
  <si>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</si>
  <si>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</si>
  <si>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</si>
  <si>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</si>
  <si>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</si>
  <si>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</si>
  <si>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</si>
  <si>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</si>
  <si>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</si>
  <si>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</si>
  <si>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</si>
  <si>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</si>
  <si>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</si>
  <si>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</si>
  <si>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</si>
  <si>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</si>
  <si>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</si>
  <si>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</si>
  <si>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</si>
  <si>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</si>
  <si>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</si>
  <si>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</si>
  <si>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</si>
  <si>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</si>
  <si>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</si>
  <si>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</si>
  <si>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</si>
  <si>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</si>
  <si>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</si>
  <si>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</si>
  <si>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</si>
  <si>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</si>
  <si>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</si>
  <si>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</si>
  <si>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</si>
  <si>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</si>
  <si>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</si>
  <si>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</si>
  <si>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</si>
  <si>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</si>
  <si>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</si>
  <si>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</si>
  <si>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</si>
  <si>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</si>
  <si>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</si>
  <si>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</si>
  <si>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</si>
  <si>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</si>
  <si>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</si>
  <si>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</si>
  <si>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</si>
  <si>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</si>
  <si>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</si>
  <si>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</si>
  <si>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</si>
  <si>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</si>
  <si>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</si>
  <si>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</si>
  <si>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</si>
  <si>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</si>
  <si>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</si>
  <si>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</si>
  <si>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</si>
  <si>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</si>
  <si>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</si>
  <si>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</si>
  <si>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</si>
  <si>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</si>
  <si>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</si>
  <si>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</si>
  <si>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</si>
  <si>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</si>
  <si>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</si>
  <si>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</si>
  <si>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</si>
  <si>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</si>
  <si>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</si>
  <si>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</si>
  <si>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</si>
  <si>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</si>
  <si>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</si>
  <si>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</si>
  <si>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</si>
  <si>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</si>
  <si>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</si>
  <si>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</si>
  <si>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</si>
  <si>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</si>
  <si>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</si>
  <si>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</si>
  <si>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</si>
  <si>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</si>
  <si>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</si>
  <si>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</si>
  <si>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</si>
  <si>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</si>
  <si>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</si>
  <si>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</si>
  <si>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</si>
  <si>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</si>
  <si>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</si>
  <si>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</si>
  <si>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</si>
  <si>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</si>
  <si>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</si>
  <si>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</si>
  <si>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</si>
  <si>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</si>
  <si>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</si>
  <si>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</si>
  <si>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</si>
  <si>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</si>
  <si>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</si>
  <si>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</si>
  <si>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</si>
  <si>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</si>
  <si>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</si>
  <si>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</si>
  <si>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</si>
  <si>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</si>
  <si>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</si>
  <si>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</si>
  <si>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</si>
  <si>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</si>
  <si>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</si>
  <si>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</si>
  <si>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</si>
  <si>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</si>
  <si>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</si>
  <si>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</si>
  <si>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</si>
  <si>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</si>
  <si>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</si>
  <si>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</si>
  <si>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</si>
  <si>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</si>
  <si>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</si>
  <si>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</si>
  <si>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</si>
  <si>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</si>
  <si>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</si>
  <si>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</si>
  <si>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</si>
  <si>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</si>
  <si>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</si>
  <si>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</si>
  <si>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</si>
  <si>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</si>
  <si>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</si>
  <si>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</si>
  <si>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</si>
  <si>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</si>
  <si>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</si>
  <si>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</si>
  <si>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</si>
  <si>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</si>
  <si>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</si>
  <si>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</si>
  <si>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</si>
  <si>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</si>
  <si>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</si>
  <si>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</si>
  <si>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</si>
  <si>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</si>
  <si>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</si>
  <si>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</si>
  <si>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</si>
  <si>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</si>
  <si>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</si>
  <si>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</si>
  <si>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</si>
  <si>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</si>
  <si>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</si>
  <si>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</si>
  <si>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</si>
  <si>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</si>
  <si>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</si>
  <si>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</si>
  <si>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</si>
  <si>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</si>
  <si>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</si>
  <si>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</si>
  <si>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</si>
  <si>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</si>
  <si>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</si>
  <si>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</si>
  <si>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</si>
  <si>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</si>
  <si>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</si>
  <si>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</si>
  <si>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</si>
  <si>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</si>
  <si>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</si>
  <si>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</si>
  <si>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</si>
  <si>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</si>
  <si>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</si>
  <si>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</si>
  <si>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</si>
  <si>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</si>
  <si>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</si>
  <si>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</si>
  <si>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</si>
  <si>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</si>
  <si>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</si>
  <si>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</si>
  <si>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</si>
  <si>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</si>
  <si>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</si>
  <si>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</si>
  <si>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</si>
  <si>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</si>
  <si>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</si>
  <si>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</si>
  <si>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</si>
  <si>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</si>
  <si>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</si>
  <si>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</si>
  <si>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</si>
  <si>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</si>
  <si>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</si>
  <si>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</si>
  <si>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</si>
  <si>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</si>
  <si>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</si>
  <si>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</si>
  <si>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</si>
  <si>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</si>
  <si>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</si>
  <si>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</si>
  <si>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</si>
  <si>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</si>
  <si>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</si>
  <si>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</si>
  <si>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</si>
  <si>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</si>
  <si>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</si>
  <si>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</si>
  <si>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</si>
  <si>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</si>
  <si>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</si>
  <si>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</si>
  <si>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</si>
  <si>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</si>
  <si>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</si>
  <si>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</si>
  <si>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</si>
  <si>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</si>
  <si>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</si>
  <si>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</si>
  <si>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</si>
  <si>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</si>
  <si>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</si>
  <si>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</si>
  <si>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</si>
  <si>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</si>
  <si>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</si>
  <si>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</si>
  <si>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</si>
  <si>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</si>
  <si>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</si>
  <si>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</si>
  <si>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</si>
  <si>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</si>
  <si>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</si>
  <si>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</si>
  <si>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</si>
  <si>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</si>
  <si>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</si>
  <si>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</si>
  <si>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</si>
  <si>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</si>
  <si>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</si>
  <si>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</si>
  <si>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</si>
  <si>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</si>
  <si>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</si>
  <si>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</si>
  <si>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</si>
  <si>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</si>
  <si>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</si>
  <si>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</si>
  <si>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</si>
  <si>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</si>
  <si>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</si>
  <si>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</si>
  <si>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</si>
  <si>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</si>
  <si>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</si>
  <si>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</si>
  <si>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</si>
  <si>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</si>
  <si>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</si>
  <si>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</si>
  <si>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</si>
  <si>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</si>
  <si>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</si>
  <si>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</si>
  <si>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</si>
  <si>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</si>
  <si>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</si>
  <si>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</si>
  <si>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</si>
  <si>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</si>
  <si>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</si>
  <si>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</si>
  <si>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</si>
  <si>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</si>
  <si>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</si>
  <si>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</si>
  <si>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</si>
  <si>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</si>
  <si>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</si>
  <si>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</si>
  <si>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</si>
  <si>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</si>
  <si>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</si>
  <si>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</si>
  <si>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</si>
  <si>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</si>
  <si>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</si>
  <si>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</si>
  <si>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</si>
  <si>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</si>
  <si>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</si>
  <si>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</si>
  <si>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</si>
  <si>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</si>
  <si>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</si>
  <si>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</si>
  <si>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</si>
  <si>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</si>
  <si>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</si>
  <si>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</si>
  <si>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</si>
  <si>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</si>
  <si>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</si>
  <si>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</si>
  <si>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</si>
  <si>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</si>
  <si>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</si>
  <si>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</si>
  <si>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</si>
  <si>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</si>
  <si>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</si>
  <si>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</si>
  <si>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</si>
  <si>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</si>
  <si>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</si>
  <si>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</si>
  <si>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</si>
  <si>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</si>
  <si>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</si>
  <si>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</si>
  <si>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</si>
  <si>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</si>
  <si>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</si>
  <si>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</si>
  <si>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</si>
  <si>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</si>
  <si>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</si>
  <si>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</si>
  <si>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</si>
  <si>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</si>
  <si>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</si>
  <si>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</si>
  <si>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</si>
  <si>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</si>
  <si>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</si>
  <si>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</si>
  <si>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</si>
  <si>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</si>
  <si>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</si>
  <si>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</si>
  <si>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</si>
  <si>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</si>
  <si>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</si>
  <si>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</si>
  <si>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</si>
  <si>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</si>
  <si>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</si>
  <si>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</si>
  <si>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</si>
  <si>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</si>
  <si>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</si>
  <si>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</si>
  <si>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</si>
  <si>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</si>
  <si>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</si>
  <si>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</si>
  <si>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</si>
  <si>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</si>
  <si>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</si>
  <si>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</si>
  <si>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</si>
  <si>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</si>
  <si>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</si>
  <si>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</si>
  <si>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</si>
  <si>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</si>
  <si>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</si>
  <si>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</si>
  <si>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</si>
  <si>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</si>
  <si>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</si>
  <si>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</si>
  <si>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</si>
  <si>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</si>
  <si>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</si>
  <si>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</si>
  <si>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</si>
  <si>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</si>
  <si>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</si>
  <si>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</si>
  <si>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</si>
  <si>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</si>
  <si>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</si>
  <si>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</si>
  <si>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</si>
  <si>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</si>
  <si>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</si>
  <si>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</si>
  <si>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</si>
  <si>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</si>
  <si>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</si>
  <si>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</si>
  <si>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</si>
  <si>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</si>
  <si>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</si>
  <si>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</si>
  <si>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</si>
  <si>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</si>
  <si>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</si>
  <si>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</si>
  <si>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</si>
  <si>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</si>
  <si>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</si>
  <si>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</si>
  <si>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</si>
  <si>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</si>
  <si>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</si>
  <si>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</si>
  <si>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</si>
  <si>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</si>
  <si>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</si>
  <si>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</si>
  <si>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</si>
  <si>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</si>
  <si>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</si>
  <si>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</si>
  <si>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</si>
  <si>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</si>
  <si>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</si>
  <si>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</si>
  <si>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</si>
  <si>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</si>
  <si>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</si>
  <si>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</si>
  <si>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</si>
  <si>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</si>
  <si>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</si>
  <si>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</si>
  <si>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</si>
  <si>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</si>
  <si>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</si>
  <si>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</si>
  <si>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</si>
  <si>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</si>
  <si>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</si>
  <si>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</si>
  <si>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</si>
  <si>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</si>
  <si>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</si>
  <si>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</si>
  <si>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</si>
  <si>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</si>
  <si>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</si>
  <si>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</si>
  <si>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</si>
  <si>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</si>
  <si>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</si>
  <si>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</si>
  <si>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</si>
  <si>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</si>
  <si>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</si>
  <si>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</si>
  <si>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</si>
  <si>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</si>
  <si>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</si>
  <si>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</si>
  <si>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</si>
  <si>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</si>
  <si>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</si>
  <si>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</si>
  <si>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</si>
  <si>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</si>
  <si>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</si>
  <si>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</si>
  <si>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</si>
  <si>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</si>
  <si>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</si>
  <si>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</si>
  <si>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</si>
  <si>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</si>
  <si>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</si>
  <si>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</si>
  <si>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</si>
  <si>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</si>
  <si>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</si>
  <si>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</si>
  <si>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</si>
  <si>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</si>
  <si>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</si>
  <si>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</si>
  <si>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</si>
  <si>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</si>
  <si>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</si>
  <si>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</si>
  <si>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</si>
  <si>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</si>
  <si>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</si>
  <si>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</si>
  <si>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</si>
  <si>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</si>
  <si>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</si>
  <si>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</si>
  <si>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</si>
  <si>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</si>
  <si>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</si>
  <si>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</si>
  <si>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</si>
  <si>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</si>
  <si>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</si>
  <si>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</si>
  <si>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</si>
  <si>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</si>
  <si>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</si>
  <si>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</si>
  <si>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</si>
  <si>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</si>
  <si>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</si>
  <si>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</si>
  <si>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</si>
  <si>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</si>
  <si>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</si>
  <si>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</si>
  <si>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</si>
  <si>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</si>
  <si>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</si>
  <si>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</si>
  <si>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</si>
  <si>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</si>
  <si>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</si>
  <si>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</si>
  <si>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</si>
  <si>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</si>
  <si>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</si>
  <si>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</si>
  <si>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</si>
  <si>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</si>
  <si>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</si>
  <si>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</si>
  <si>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</si>
  <si>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</si>
  <si>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</si>
  <si>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</si>
  <si>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</si>
  <si>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</si>
  <si>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</si>
  <si>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</si>
  <si>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</si>
  <si>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</si>
  <si>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</si>
  <si>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</si>
  <si>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</si>
  <si>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</si>
  <si>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</si>
  <si>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</si>
  <si>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</si>
  <si>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</si>
  <si>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</si>
  <si>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</si>
  <si>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</si>
  <si>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</si>
  <si>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</si>
  <si>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</si>
  <si>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</si>
  <si>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</si>
  <si>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</si>
  <si>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</si>
  <si>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</si>
  <si>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</si>
  <si>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</si>
  <si>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</si>
  <si>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</si>
  <si>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</si>
  <si>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</si>
  <si>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</si>
  <si>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</si>
  <si>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</si>
  <si>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</si>
  <si>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</si>
  <si>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</si>
  <si>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</si>
  <si>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</si>
  <si>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</si>
  <si>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</si>
  <si>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</si>
  <si>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</si>
  <si>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</si>
  <si>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</si>
  <si>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</si>
  <si>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</si>
  <si>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</si>
  <si>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</si>
  <si>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</si>
  <si>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</si>
  <si>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</si>
  <si>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</si>
  <si>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</si>
  <si>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</si>
  <si>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</si>
  <si>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</si>
  <si>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</si>
  <si>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</si>
  <si>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</si>
  <si>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</si>
  <si>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</si>
  <si>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</si>
  <si>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</si>
  <si>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</si>
  <si>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</si>
  <si>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</si>
  <si>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</si>
  <si>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</si>
  <si>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</si>
  <si>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</si>
  <si>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</si>
  <si>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</si>
  <si>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</si>
  <si>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</si>
  <si>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</si>
  <si>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</si>
  <si>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</si>
  <si>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</si>
  <si>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</si>
  <si>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</si>
  <si>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</si>
  <si>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</si>
  <si>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</si>
  <si>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</si>
  <si>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</si>
  <si>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</si>
  <si>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</si>
  <si>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</si>
  <si>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</si>
  <si>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</si>
  <si>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</si>
  <si>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</si>
  <si>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</si>
  <si>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</si>
  <si>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</si>
  <si>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</si>
  <si>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</si>
  <si>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</si>
  <si>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</si>
  <si>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</si>
  <si>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</si>
  <si>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</si>
  <si>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</si>
  <si>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</si>
  <si>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</si>
  <si>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</si>
  <si>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</si>
  <si>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</si>
  <si>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</si>
  <si>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</si>
  <si>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</si>
  <si>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</si>
  <si>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</si>
  <si>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</si>
  <si>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</si>
  <si>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</si>
  <si>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</si>
  <si>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</si>
  <si>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</si>
  <si>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</si>
  <si>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</si>
  <si>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</si>
  <si>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</si>
  <si>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</si>
  <si>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</si>
  <si>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</si>
  <si>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</si>
  <si>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</si>
  <si>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</si>
  <si>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</si>
  <si>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</si>
  <si>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</si>
  <si>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</si>
  <si>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</si>
  <si>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</si>
  <si>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</si>
  <si>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</si>
  <si>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</si>
  <si>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</si>
  <si>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</si>
  <si>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</si>
  <si>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</si>
  <si>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</si>
  <si>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</si>
  <si>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</si>
  <si>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</si>
  <si>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</si>
  <si>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</si>
  <si>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</si>
  <si>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</si>
  <si>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</si>
  <si>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</si>
  <si>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</si>
  <si>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</si>
  <si>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</si>
  <si>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</si>
  <si>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</si>
  <si>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</si>
  <si>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</si>
  <si>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</si>
  <si>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</si>
  <si>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</si>
  <si>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</si>
  <si>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</si>
  <si>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</si>
  <si>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</si>
  <si>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</si>
  <si>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</si>
  <si>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</si>
  <si>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</si>
  <si>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</si>
  <si>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</si>
  <si>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</si>
  <si>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</si>
  <si>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</si>
  <si>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</si>
  <si>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</si>
  <si>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</si>
  <si>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</si>
  <si>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</si>
  <si>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</si>
  <si>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</si>
  <si>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</si>
  <si>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</si>
  <si>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</si>
  <si>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</si>
  <si>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</si>
  <si>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</si>
  <si>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</si>
  <si>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</si>
  <si>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</si>
  <si>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</si>
  <si>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</si>
  <si>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</si>
  <si>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</si>
  <si>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</si>
  <si>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</si>
  <si>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</si>
  <si>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</si>
  <si>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</si>
  <si>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</si>
  <si>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</si>
  <si>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</si>
  <si>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</si>
  <si>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</si>
  <si>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</si>
  <si>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</si>
  <si>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</si>
  <si>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</si>
  <si>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</si>
  <si>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</si>
  <si>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</si>
  <si>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</si>
  <si>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</si>
  <si>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</si>
  <si>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</si>
  <si>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</si>
  <si>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</si>
  <si>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</si>
  <si>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</si>
  <si>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</si>
  <si>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</si>
  <si>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</si>
  <si>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</si>
  <si>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</si>
  <si>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</si>
  <si>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</si>
  <si>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</si>
  <si>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</si>
  <si>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</si>
  <si>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</si>
  <si>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</si>
  <si>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</si>
  <si>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</si>
  <si>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</si>
  <si>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</si>
  <si>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</si>
  <si>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</si>
  <si>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</si>
  <si>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</si>
  <si>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</si>
  <si>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</si>
  <si>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</si>
  <si>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</si>
  <si>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</si>
  <si>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</si>
  <si>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</si>
  <si>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</si>
  <si>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</si>
  <si>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</si>
  <si>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</si>
  <si>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</si>
  <si>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</si>
  <si>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</si>
  <si>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</si>
  <si>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</si>
  <si>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</si>
  <si>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</si>
  <si>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</si>
  <si>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</si>
  <si>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</si>
  <si>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</si>
  <si>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</si>
  <si>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</si>
  <si>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</si>
  <si>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</si>
  <si>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</si>
  <si>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</si>
  <si>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</si>
  <si>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</si>
  <si>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</si>
  <si>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</si>
  <si>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</si>
  <si>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</si>
  <si>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</si>
  <si>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</si>
  <si>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</si>
  <si>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</si>
  <si>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</si>
  <si>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</si>
  <si>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</si>
  <si>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</si>
  <si>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</si>
  <si>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</si>
  <si>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</si>
  <si>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</si>
  <si>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</si>
  <si>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</si>
  <si>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</si>
  <si>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</si>
  <si>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</si>
  <si>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</si>
  <si>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</si>
  <si>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</si>
  <si>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</si>
  <si>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</si>
  <si>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</si>
  <si>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</si>
  <si>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</si>
  <si>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</si>
  <si>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</si>
  <si>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</si>
  <si>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</si>
  <si>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</si>
  <si>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</si>
  <si>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</si>
  <si>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</si>
  <si>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</si>
  <si>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</si>
  <si>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</si>
  <si>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</si>
  <si>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</si>
  <si>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</si>
  <si>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</si>
  <si>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</si>
  <si>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</si>
  <si>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</si>
  <si>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</si>
  <si>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</si>
  <si>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</si>
  <si>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</si>
  <si>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</si>
  <si>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</si>
  <si>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</si>
  <si>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</si>
  <si>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</si>
  <si>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</si>
  <si>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</si>
  <si>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</si>
  <si>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</si>
  <si>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</si>
  <si>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</si>
  <si>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</si>
  <si>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</si>
  <si>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</si>
  <si>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</si>
  <si>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</si>
  <si>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</si>
  <si>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</si>
  <si>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</si>
  <si>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</si>
  <si>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</si>
  <si>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</si>
  <si>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</si>
  <si>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</si>
  <si>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</si>
  <si>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</si>
  <si>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</si>
  <si>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</si>
  <si>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</si>
  <si>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</si>
  <si>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</si>
  <si>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</si>
  <si>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</si>
  <si>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</si>
  <si>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</si>
  <si>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</si>
  <si>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</si>
  <si>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</si>
  <si>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</si>
  <si>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</si>
  <si>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</si>
  <si>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</si>
  <si>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</si>
  <si>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</si>
  <si>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</si>
  <si>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</si>
  <si>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</si>
  <si>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</si>
  <si>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</si>
  <si>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</si>
  <si>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</si>
  <si>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</si>
  <si>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</si>
  <si>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</si>
  <si>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</si>
  <si>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</si>
  <si>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</si>
  <si>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</si>
  <si>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</si>
  <si>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</si>
  <si>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</si>
  <si>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</si>
  <si>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</si>
  <si>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</si>
  <si>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</si>
  <si>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</si>
  <si>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</si>
  <si>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</si>
  <si>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</si>
  <si>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</si>
  <si>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</si>
  <si>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</si>
  <si>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</si>
  <si>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</si>
  <si>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</si>
  <si>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</si>
  <si>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</si>
  <si>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</si>
  <si>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</si>
  <si>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</si>
  <si>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</si>
  <si>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</si>
  <si>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</si>
  <si>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</si>
  <si>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</si>
  <si>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</si>
  <si>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</si>
  <si>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</si>
  <si>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</si>
  <si>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</si>
  <si>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</si>
  <si>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</si>
  <si>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</si>
  <si>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</si>
  <si>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</si>
  <si>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</si>
  <si>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</si>
  <si>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</si>
  <si>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</si>
  <si>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</si>
  <si>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</si>
  <si>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</si>
  <si>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</si>
  <si>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</si>
  <si>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</si>
  <si>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</si>
  <si>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</si>
  <si>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</si>
  <si>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</si>
  <si>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</si>
  <si>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</si>
  <si>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</si>
  <si>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</si>
  <si>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</si>
  <si>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</si>
  <si>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</si>
  <si>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</si>
  <si>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</si>
  <si>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</si>
  <si>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</si>
  <si>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</si>
  <si>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</si>
  <si>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</si>
  <si>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</si>
  <si>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</si>
  <si>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</si>
  <si>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</si>
  <si>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</si>
  <si>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</si>
  <si>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</si>
  <si>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</si>
  <si>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</si>
  <si>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</si>
  <si>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</si>
  <si>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</si>
  <si>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</si>
  <si>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</si>
  <si>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</si>
  <si>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</si>
  <si>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</si>
  <si>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</si>
  <si>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</si>
  <si>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</si>
  <si>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</si>
  <si>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</si>
  <si>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</si>
  <si>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</si>
  <si>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</si>
  <si>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</si>
  <si>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</si>
  <si>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</si>
  <si>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</si>
  <si>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</si>
  <si>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</si>
  <si>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</si>
  <si>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</si>
  <si>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</si>
  <si>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</si>
  <si>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</si>
  <si>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</si>
  <si>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</si>
  <si>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</si>
  <si>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</si>
  <si>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</si>
  <si>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</si>
  <si>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</si>
  <si>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</si>
  <si>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</si>
  <si>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</si>
  <si>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</si>
  <si>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</si>
  <si>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</si>
  <si>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</si>
  <si>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</si>
  <si>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</si>
  <si>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</si>
  <si>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</si>
  <si>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</si>
  <si>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</si>
  <si>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</si>
  <si>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</si>
  <si>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</si>
  <si>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</si>
  <si>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</si>
  <si>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</si>
  <si>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</si>
  <si>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</si>
  <si>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</si>
  <si>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</si>
  <si>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</si>
  <si>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</si>
  <si>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</si>
  <si>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</si>
  <si>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</si>
  <si>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</si>
  <si>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</si>
  <si>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</si>
  <si>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</si>
  <si>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</si>
  <si>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</si>
  <si>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</si>
  <si>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</si>
  <si>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</si>
  <si>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</si>
  <si>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</si>
  <si>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</si>
  <si>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</si>
  <si>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</si>
  <si>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</si>
  <si>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</si>
  <si>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</si>
  <si>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</si>
  <si>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</si>
  <si>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</si>
  <si>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</si>
  <si>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</si>
  <si>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</si>
  <si>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</si>
  <si>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</si>
  <si>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</si>
  <si>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</si>
  <si>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</si>
  <si>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</si>
  <si>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</si>
  <si>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</si>
  <si>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</si>
  <si>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</si>
  <si>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</si>
  <si>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</si>
  <si>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</si>
  <si>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</si>
  <si>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</si>
  <si>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</si>
  <si>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</si>
  <si>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</si>
  <si>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</si>
  <si>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</si>
  <si>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</si>
  <si>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</si>
  <si>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</si>
  <si>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</si>
  <si>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</si>
  <si>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</si>
  <si>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</si>
  <si>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</si>
  <si>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</si>
  <si>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</si>
  <si>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</si>
  <si>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</si>
  <si>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</si>
  <si>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</si>
  <si>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</si>
  <si>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</si>
  <si>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</si>
  <si>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</si>
  <si>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</si>
  <si>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</si>
  <si>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</si>
  <si>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</si>
  <si>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</si>
  <si>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</si>
  <si>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</si>
  <si>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</si>
  <si>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</si>
  <si>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</si>
  <si>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</si>
  <si>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</si>
  <si>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</si>
  <si>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</si>
  <si>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</si>
  <si>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</si>
  <si>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</si>
  <si>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</si>
  <si>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</si>
  <si>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</si>
  <si>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</si>
  <si>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</si>
  <si>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</si>
  <si>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</si>
  <si>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</si>
  <si>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</si>
  <si>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</si>
  <si>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</si>
  <si>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</si>
  <si>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</si>
  <si>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</si>
  <si>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</si>
  <si>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</si>
  <si>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</si>
  <si>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</si>
  <si>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</si>
  <si>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</si>
  <si>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</si>
  <si>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</si>
  <si>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</si>
  <si>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</si>
  <si>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</si>
  <si>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</si>
  <si>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</si>
  <si>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</si>
  <si>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</si>
  <si>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</si>
  <si>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</si>
  <si>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</si>
  <si>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</si>
  <si>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</si>
  <si>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</si>
  <si>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</si>
  <si>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</si>
  <si>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</si>
  <si>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</si>
  <si>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</si>
  <si>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</si>
  <si>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</si>
  <si>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</si>
  <si>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</si>
  <si>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</si>
  <si>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</si>
  <si>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</si>
  <si>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</si>
  <si>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</si>
  <si>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</si>
  <si>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</si>
  <si>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</si>
  <si>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</si>
  <si>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</si>
  <si>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</si>
  <si>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</si>
  <si>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</si>
  <si>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</si>
  <si>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</si>
  <si>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</si>
  <si>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</si>
  <si>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</si>
  <si>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</si>
  <si>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</si>
  <si>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</si>
  <si>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</si>
  <si>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</si>
  <si>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</si>
  <si>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</si>
  <si>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</si>
  <si>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</si>
  <si>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</si>
  <si>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</si>
  <si>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</si>
  <si>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</si>
  <si>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</si>
  <si>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</si>
  <si>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</si>
  <si>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</si>
  <si>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</si>
  <si>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</si>
  <si>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</si>
  <si>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</si>
  <si>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</si>
  <si>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</si>
  <si>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</si>
  <si>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</si>
  <si>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</si>
  <si>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</si>
  <si>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</si>
  <si>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</si>
  <si>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</si>
  <si>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</si>
  <si>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</si>
  <si>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</si>
  <si>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</si>
  <si>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</si>
  <si>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</si>
  <si>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</si>
  <si>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</si>
  <si>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</si>
  <si>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</si>
  <si>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</si>
  <si>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</si>
  <si>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</si>
  <si>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</si>
  <si>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</si>
  <si>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</si>
  <si>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</si>
  <si>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</si>
  <si>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</si>
  <si>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</si>
  <si>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</si>
  <si>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</si>
  <si>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</si>
  <si>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</si>
  <si>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</si>
  <si>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</si>
  <si>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</si>
  <si>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</si>
  <si>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</si>
  <si>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</si>
  <si>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</si>
  <si>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</si>
  <si>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</si>
  <si>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</si>
  <si>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</si>
  <si>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</si>
  <si>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</si>
  <si>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</si>
  <si>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</si>
  <si>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</si>
  <si>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</si>
  <si>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</si>
  <si>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</si>
  <si>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</si>
  <si>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</si>
  <si>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</si>
  <si>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</si>
  <si>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</si>
  <si>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</si>
  <si>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</si>
  <si>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</si>
  <si>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</si>
  <si>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</si>
  <si>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</si>
  <si>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</si>
  <si>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</si>
  <si>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</si>
  <si>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</si>
  <si>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</si>
  <si>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</si>
  <si>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</si>
  <si>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</si>
  <si>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</si>
  <si>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</si>
  <si>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</si>
  <si>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</si>
  <si>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</si>
  <si>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</si>
  <si>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</si>
  <si>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</si>
  <si>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</si>
  <si>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</si>
  <si>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</si>
  <si>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</si>
  <si>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</si>
  <si>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</si>
  <si>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</si>
  <si>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</si>
  <si>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</si>
  <si>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</si>
  <si>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</si>
  <si>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</si>
  <si>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</si>
  <si>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</si>
  <si>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</si>
  <si>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</si>
  <si>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</si>
  <si>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</si>
  <si>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</si>
  <si>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</si>
  <si>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</si>
  <si>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</si>
  <si>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</si>
  <si>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</si>
  <si>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</si>
  <si>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</si>
  <si>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</si>
  <si>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</si>
  <si>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</si>
  <si>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</si>
  <si>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</si>
  <si>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</si>
  <si>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</si>
  <si>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</si>
  <si>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</si>
  <si>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</si>
  <si>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</si>
  <si>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</si>
  <si>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</si>
  <si>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</si>
  <si>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</si>
  <si>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</si>
  <si>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</si>
  <si>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</si>
  <si>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</si>
  <si>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</si>
  <si>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</si>
  <si>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</si>
  <si>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</si>
  <si>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</si>
  <si>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</si>
  <si>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</si>
  <si>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</si>
  <si>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</si>
  <si>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</si>
  <si>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</si>
  <si>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</si>
  <si>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</si>
  <si>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</si>
  <si>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</si>
  <si>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</si>
  <si>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</si>
  <si>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</si>
  <si>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</si>
  <si>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</si>
  <si>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</si>
  <si>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</si>
  <si>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</si>
  <si>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</si>
  <si>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</si>
  <si>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</si>
  <si>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</si>
  <si>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</si>
  <si>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</si>
  <si>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</si>
  <si>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</si>
  <si>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</si>
  <si>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</si>
  <si>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</si>
  <si>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</si>
  <si>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</si>
  <si>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</si>
  <si>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</si>
  <si>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</si>
  <si>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</si>
  <si>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</si>
  <si>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</si>
  <si>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</si>
  <si>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</si>
  <si>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</si>
  <si>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</si>
  <si>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</si>
  <si>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</si>
  <si>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</si>
  <si>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</si>
  <si>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</si>
  <si>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</si>
  <si>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</si>
  <si>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</si>
  <si>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</si>
  <si>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</si>
  <si>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</si>
  <si>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</si>
  <si>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</si>
  <si>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</si>
  <si>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</si>
  <si>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</si>
  <si>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</si>
  <si>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</si>
  <si>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</si>
  <si>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</si>
  <si>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</si>
  <si>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</si>
  <si>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</si>
  <si>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</si>
  <si>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</si>
  <si>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</si>
  <si>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</si>
  <si>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</si>
  <si>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</si>
  <si>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</si>
  <si>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</si>
  <si>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</si>
  <si>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</si>
  <si>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</si>
  <si>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</si>
  <si>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</si>
  <si>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</si>
  <si>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</si>
  <si>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</si>
  <si>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</si>
  <si>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</si>
  <si>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</si>
  <si>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</si>
  <si>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</si>
  <si>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</si>
  <si>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</si>
  <si>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</si>
  <si>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</si>
  <si>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</si>
  <si>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</si>
  <si>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</si>
  <si>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</si>
  <si>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</si>
  <si>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</si>
  <si>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</si>
  <si>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</si>
  <si>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</si>
  <si>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</si>
  <si>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</si>
  <si>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</si>
  <si>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</si>
  <si>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</si>
  <si>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</si>
  <si>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</si>
  <si>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</si>
  <si>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</si>
  <si>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</si>
  <si>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</si>
  <si>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</si>
  <si>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</si>
  <si>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</si>
  <si>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</si>
  <si>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</si>
  <si>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</si>
  <si>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</si>
  <si>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</si>
  <si>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</si>
  <si>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</si>
  <si>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</si>
  <si>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</si>
  <si>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</si>
  <si>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</si>
  <si>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</si>
  <si>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</si>
  <si>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</si>
  <si>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</si>
  <si>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</si>
  <si>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</si>
  <si>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</si>
  <si>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</si>
  <si>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</si>
  <si>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</si>
  <si>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</si>
  <si>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</si>
  <si>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</si>
  <si>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</si>
  <si>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</si>
  <si>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</si>
  <si>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</si>
  <si>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</si>
  <si>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</si>
  <si>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</si>
  <si>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</si>
  <si>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</si>
  <si>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</si>
  <si>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</si>
  <si>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</si>
  <si>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</si>
  <si>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</si>
  <si>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</si>
  <si>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</si>
  <si>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</si>
  <si>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</si>
  <si>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</si>
  <si>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</si>
  <si>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</si>
  <si>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</si>
  <si>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</si>
  <si>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</si>
  <si>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</si>
  <si>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</si>
  <si>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</si>
  <si>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</si>
  <si>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</si>
  <si>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</si>
  <si>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</si>
  <si>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</si>
  <si>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</si>
  <si>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</si>
  <si>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</si>
  <si>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</si>
  <si>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</si>
  <si>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</si>
  <si>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</si>
  <si>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</si>
  <si>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</si>
  <si>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</si>
  <si>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</si>
  <si>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</si>
  <si>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</si>
  <si>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</si>
  <si>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</si>
  <si>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</si>
  <si>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</si>
  <si>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</si>
  <si>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</si>
  <si>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</si>
  <si>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</si>
  <si>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</si>
  <si>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</si>
  <si>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</si>
  <si>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</si>
  <si>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</si>
  <si>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</si>
  <si>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</si>
  <si>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</si>
  <si>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</si>
  <si>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</si>
  <si>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</si>
  <si>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</si>
  <si>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</si>
  <si>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</si>
  <si>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</si>
  <si>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</si>
  <si>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</si>
  <si>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</si>
  <si>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</si>
  <si>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</si>
  <si>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</si>
  <si>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</si>
  <si>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</si>
  <si>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</si>
  <si>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</si>
  <si>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</si>
  <si>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</si>
  <si>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</si>
  <si>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</si>
  <si>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</si>
  <si>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</si>
  <si>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</si>
  <si>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</si>
  <si>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</si>
  <si>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</si>
  <si>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</si>
  <si>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</si>
  <si>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</si>
  <si>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</si>
  <si>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</si>
  <si>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</si>
  <si>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</si>
  <si>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</si>
  <si>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</si>
  <si>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</si>
  <si>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</si>
  <si>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</si>
  <si>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</si>
  <si>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</si>
  <si>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</si>
  <si>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</si>
  <si>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</si>
  <si>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</si>
  <si>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</si>
  <si>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</si>
  <si>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</si>
  <si>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</si>
  <si>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</si>
  <si>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</si>
  <si>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</si>
  <si>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</si>
  <si>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</si>
  <si>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</si>
  <si>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</si>
  <si>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</si>
  <si>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</si>
  <si>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</si>
  <si>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</si>
  <si>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</si>
  <si>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</si>
  <si>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</si>
  <si>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</si>
  <si>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</si>
  <si>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</si>
  <si>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</si>
  <si>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</si>
  <si>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</si>
  <si>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</si>
  <si>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</si>
  <si>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</si>
  <si>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</si>
  <si>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</si>
  <si>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</si>
  <si>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</si>
  <si>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</si>
  <si>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</si>
  <si>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</si>
  <si>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</si>
  <si>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</si>
  <si>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</si>
  <si>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</si>
  <si>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</si>
  <si>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</si>
  <si>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</si>
  <si>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</si>
  <si>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</si>
  <si>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</si>
  <si>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</si>
  <si>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</si>
  <si>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</si>
  <si>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</si>
  <si>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</si>
  <si>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</si>
  <si>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</si>
  <si>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</si>
  <si>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</si>
  <si>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</si>
  <si>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</si>
  <si>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</si>
  <si>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</si>
  <si>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</si>
  <si>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</si>
  <si>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</si>
  <si>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</si>
  <si>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</si>
  <si>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</si>
  <si>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</si>
  <si>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</si>
  <si>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</si>
  <si>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</si>
  <si>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</si>
  <si>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</si>
  <si>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</si>
  <si>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</si>
  <si>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</si>
  <si>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</si>
  <si>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</si>
  <si>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</si>
  <si>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</si>
  <si>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</si>
  <si>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</si>
  <si>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</si>
  <si>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</si>
  <si>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</si>
  <si>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</si>
  <si>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</si>
  <si>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</si>
  <si>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</si>
  <si>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</si>
  <si>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</si>
  <si>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</si>
  <si>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</si>
  <si>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</si>
  <si>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</si>
  <si>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</si>
  <si>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</si>
  <si>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</si>
  <si>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</si>
  <si>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</si>
  <si>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</si>
  <si>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</si>
  <si>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</si>
  <si>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</si>
  <si>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</si>
  <si>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</si>
  <si>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</si>
  <si>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</si>
  <si>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</si>
  <si>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</si>
  <si>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</si>
  <si>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</si>
  <si>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</si>
  <si>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</si>
  <si>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</si>
  <si>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</si>
  <si>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</si>
  <si>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</si>
  <si>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</si>
  <si>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</si>
  <si>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</si>
  <si>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</si>
  <si>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</si>
  <si>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</si>
  <si>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</si>
  <si>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</si>
  <si>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</si>
  <si>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</si>
  <si>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</si>
  <si>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</si>
  <si>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</si>
  <si>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</si>
  <si>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</si>
  <si>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</si>
  <si>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</si>
  <si>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</si>
  <si>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</si>
  <si>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</si>
  <si>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</si>
  <si>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</si>
  <si>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</si>
  <si>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</si>
  <si>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</si>
  <si>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</si>
  <si>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</si>
  <si>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</si>
  <si>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</si>
  <si>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</si>
  <si>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</si>
  <si>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</si>
  <si>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</si>
  <si>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</si>
  <si>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</si>
  <si>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</si>
  <si>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</si>
  <si>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</si>
  <si>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</si>
  <si>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</si>
  <si>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</si>
  <si>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</si>
  <si>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</si>
  <si>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</si>
  <si>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</si>
  <si>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</si>
  <si>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</si>
  <si>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</si>
  <si>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</si>
  <si>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</si>
  <si>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</si>
  <si>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</si>
  <si>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</si>
  <si>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</si>
  <si>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</si>
  <si>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</si>
  <si>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</si>
  <si>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</si>
  <si>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</si>
  <si>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</si>
  <si>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</si>
  <si>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</si>
  <si>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</si>
  <si>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</si>
  <si>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</si>
  <si>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</si>
  <si>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</si>
  <si>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</si>
  <si>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</si>
  <si>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</si>
  <si>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</si>
  <si>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</si>
  <si>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</si>
  <si>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</si>
  <si>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</si>
  <si>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</si>
  <si>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</si>
  <si>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</si>
  <si>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</si>
  <si>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</si>
  <si>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</si>
  <si>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</si>
  <si>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</si>
  <si>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</si>
  <si>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</si>
  <si>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</si>
  <si>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</si>
  <si>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</si>
  <si>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</si>
  <si>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</si>
  <si>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</si>
  <si>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</si>
  <si>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</si>
  <si>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</si>
  <si>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</si>
  <si>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</si>
  <si>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</si>
  <si>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</si>
  <si>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</si>
  <si>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</si>
  <si>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</si>
  <si>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</si>
  <si>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</si>
  <si>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</si>
  <si>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</si>
  <si>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</si>
  <si>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</si>
  <si>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</si>
  <si>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</si>
  <si>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</si>
  <si>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</si>
  <si>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</si>
  <si>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</si>
  <si>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</si>
  <si>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</si>
  <si>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</si>
  <si>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</si>
  <si>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</si>
  <si>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</si>
  <si>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</si>
  <si>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</si>
  <si>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</si>
  <si>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</si>
  <si>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</si>
  <si>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</si>
  <si>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</si>
  <si>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</si>
  <si>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</si>
  <si>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</si>
  <si>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</si>
  <si>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</si>
  <si>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</si>
  <si>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</si>
  <si>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</si>
  <si>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</si>
  <si>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</si>
  <si>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</si>
  <si>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</si>
  <si>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</si>
  <si>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</si>
  <si>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</si>
  <si>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</si>
  <si>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</si>
  <si>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</si>
  <si>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</si>
  <si>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</si>
  <si>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</si>
  <si>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</si>
  <si>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</si>
  <si>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</si>
  <si>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</si>
  <si>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</si>
  <si>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</si>
  <si>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</si>
  <si>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</si>
  <si>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</si>
  <si>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</si>
  <si>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</si>
  <si>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</si>
  <si>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</si>
  <si>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</si>
  <si>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</si>
  <si>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</si>
  <si>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</si>
  <si>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</si>
  <si>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</si>
  <si>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</si>
  <si>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</si>
  <si>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</si>
  <si>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</si>
  <si>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</si>
  <si>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</si>
  <si>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</si>
  <si>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</si>
  <si>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</si>
  <si>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</si>
  <si>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</si>
  <si>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</si>
  <si>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</si>
  <si>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</si>
  <si>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</si>
  <si>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</si>
  <si>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</si>
  <si>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</si>
  <si>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</si>
  <si>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</si>
  <si>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</si>
  <si>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</si>
  <si>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</si>
  <si>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</si>
  <si>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</si>
  <si>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</si>
  <si>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</si>
  <si>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</si>
  <si>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</si>
  <si>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</si>
  <si>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</si>
  <si>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</si>
  <si>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</si>
  <si>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</si>
  <si>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</si>
  <si>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</si>
  <si>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</si>
  <si>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</si>
  <si>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</si>
  <si>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</si>
  <si>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</si>
  <si>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</si>
  <si>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</si>
  <si>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</si>
  <si>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</si>
  <si>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</si>
  <si>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</si>
  <si>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</si>
  <si>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</si>
  <si>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</si>
  <si>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</si>
  <si>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</si>
  <si>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</si>
  <si>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</si>
  <si>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</si>
  <si>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</si>
  <si>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</si>
  <si>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</si>
  <si>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</si>
  <si>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</si>
  <si>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</si>
  <si>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</si>
  <si>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</si>
  <si>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</si>
  <si>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</si>
  <si>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</si>
  <si>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</si>
  <si>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</si>
  <si>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</si>
  <si>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</si>
  <si>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</si>
  <si>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</si>
  <si>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</si>
  <si>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</si>
  <si>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</si>
  <si>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</si>
  <si>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</si>
  <si>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</si>
  <si>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</si>
  <si>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</si>
  <si>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</si>
  <si>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</si>
  <si>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</si>
  <si>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</si>
  <si>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</si>
  <si>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</si>
  <si>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</si>
  <si>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</si>
  <si>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</si>
  <si>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</si>
  <si>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</si>
  <si>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</si>
  <si>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</si>
  <si>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</si>
  <si>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</si>
  <si>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</si>
  <si>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</si>
  <si>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</si>
  <si>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</si>
  <si>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</si>
  <si>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</si>
  <si>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</si>
  <si>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</si>
  <si>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</si>
  <si>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</si>
  <si>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</si>
  <si>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</si>
  <si>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</si>
  <si>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</si>
  <si>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</si>
  <si>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</si>
  <si>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</si>
  <si>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</si>
  <si>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</si>
  <si>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</si>
  <si>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</si>
  <si>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</si>
  <si>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</si>
  <si>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</si>
  <si>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</si>
  <si>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</si>
  <si>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</si>
  <si>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</si>
  <si>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</si>
  <si>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</si>
  <si>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</si>
  <si>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</si>
  <si>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</si>
  <si>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</si>
  <si>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</si>
  <si>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</si>
  <si>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</si>
  <si>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</si>
  <si>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</si>
  <si>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</si>
  <si>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</si>
  <si>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</si>
  <si>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</si>
  <si>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</si>
  <si>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</si>
  <si>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</si>
  <si>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</si>
  <si>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</si>
  <si>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</si>
  <si>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</si>
  <si>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</si>
  <si>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</si>
  <si>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</si>
  <si>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</si>
  <si>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</si>
  <si>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</si>
  <si>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</si>
  <si>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</si>
  <si>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</si>
  <si>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</si>
  <si>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</si>
  <si>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</si>
  <si>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</si>
  <si>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</si>
  <si>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</si>
  <si>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</si>
  <si>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</si>
  <si>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</si>
  <si>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</si>
  <si>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</si>
  <si>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</si>
  <si>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</si>
  <si>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</si>
  <si>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</si>
  <si>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</si>
  <si>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</si>
  <si>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</si>
  <si>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</si>
  <si>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</si>
  <si>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</si>
  <si>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</si>
  <si>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</si>
  <si>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</si>
  <si>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</si>
  <si>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</si>
  <si>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</si>
  <si>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</si>
  <si>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</si>
  <si>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</si>
  <si>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</si>
  <si>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</si>
  <si>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</si>
  <si>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</si>
  <si>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</si>
  <si>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</si>
  <si>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</si>
  <si>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</si>
  <si>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</si>
  <si>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</si>
  <si>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</si>
  <si>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</si>
  <si>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</si>
  <si>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</si>
  <si>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</si>
  <si>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</si>
  <si>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</si>
  <si>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</si>
  <si>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</si>
  <si>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</si>
  <si>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</si>
  <si>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</si>
  <si>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</si>
  <si>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</si>
  <si>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</si>
  <si>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</si>
  <si>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</si>
  <si>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</si>
  <si>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</si>
  <si>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</si>
  <si>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</si>
  <si>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</si>
  <si>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</si>
  <si>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</si>
  <si>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</si>
  <si>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</si>
  <si>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</si>
  <si>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</si>
  <si>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</si>
  <si>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</si>
  <si>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</si>
  <si>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</si>
  <si>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</si>
  <si>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</si>
  <si>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</si>
  <si>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</si>
  <si>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</si>
  <si>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</si>
  <si>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</si>
  <si>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</si>
  <si>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</si>
  <si>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</si>
  <si>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</si>
  <si>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</si>
  <si>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</si>
  <si>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</si>
  <si>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</si>
  <si>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</si>
  <si>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</si>
  <si>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</si>
  <si>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</si>
  <si>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</si>
  <si>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</si>
  <si>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</si>
  <si>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</si>
  <si>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</si>
  <si>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</si>
  <si>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</si>
  <si>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</si>
  <si>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</si>
  <si>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</si>
  <si>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</si>
  <si>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</si>
  <si>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</si>
  <si>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</si>
  <si>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</si>
  <si>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</si>
  <si>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</si>
  <si>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</si>
  <si>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</si>
  <si>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</si>
  <si>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</si>
  <si>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</si>
  <si>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</si>
  <si>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</si>
  <si>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</si>
  <si>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</si>
  <si>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</si>
  <si>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</si>
  <si>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</si>
  <si>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</si>
  <si>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</si>
  <si>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</si>
  <si>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</si>
  <si>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</si>
  <si>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</si>
  <si>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</si>
  <si>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</si>
  <si>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</si>
  <si>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</si>
  <si>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</si>
  <si>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</si>
  <si>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</si>
  <si>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</si>
  <si>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</si>
  <si>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</si>
  <si>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</si>
  <si>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</si>
  <si>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</si>
  <si>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</si>
  <si>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</si>
  <si>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</si>
  <si>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</si>
  <si>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</si>
  <si>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</si>
  <si>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</si>
  <si>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</si>
  <si>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</si>
  <si>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</si>
  <si>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</si>
  <si>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</si>
  <si>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</si>
  <si>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</si>
  <si>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</si>
  <si>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</si>
  <si>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</si>
  <si>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</si>
  <si>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</si>
  <si>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</si>
  <si>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</si>
  <si>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</si>
  <si>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</si>
  <si>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</si>
  <si>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</si>
  <si>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</si>
  <si>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</si>
  <si>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</si>
  <si>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</si>
  <si>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</si>
  <si>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</si>
  <si>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</si>
  <si>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</si>
  <si>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</si>
  <si>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</si>
  <si>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</si>
  <si>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</si>
  <si>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</si>
  <si>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</si>
  <si>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</si>
  <si>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</si>
  <si>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</si>
  <si>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</si>
  <si>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</si>
  <si>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</si>
  <si>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</si>
  <si>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</si>
  <si>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</si>
  <si>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</si>
  <si>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</si>
  <si>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</si>
  <si>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</si>
  <si>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</si>
  <si>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</si>
  <si>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</si>
  <si>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</si>
  <si>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</si>
  <si>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</si>
  <si>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</si>
  <si>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</si>
  <si>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</si>
  <si>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</si>
  <si>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</si>
  <si>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</si>
  <si>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</si>
  <si>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</si>
  <si>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</si>
  <si>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</si>
  <si>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</si>
  <si>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</si>
  <si>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</si>
  <si>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</si>
  <si>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</si>
  <si>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</si>
  <si>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</si>
  <si>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</si>
  <si>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</si>
  <si>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</si>
  <si>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</si>
  <si>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</si>
  <si>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</si>
  <si>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</si>
  <si>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</si>
  <si>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</si>
  <si>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</si>
  <si>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</si>
  <si>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</si>
  <si>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</si>
  <si>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</si>
  <si>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</si>
  <si>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</si>
  <si>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</si>
  <si>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</si>
  <si>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</si>
  <si>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</si>
  <si>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</si>
  <si>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</si>
  <si>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</si>
  <si>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</si>
  <si>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</si>
  <si>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</si>
  <si>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</si>
  <si>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</si>
  <si>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</si>
  <si>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</si>
  <si>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</si>
  <si>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</si>
  <si>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</si>
  <si>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</si>
  <si>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</si>
  <si>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</si>
  <si>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</si>
  <si>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</si>
  <si>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</si>
  <si>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</si>
  <si>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</si>
  <si>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</si>
  <si>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</si>
  <si>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</si>
  <si>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</si>
  <si>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</si>
  <si>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</si>
  <si>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</si>
  <si>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</si>
  <si>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</si>
  <si>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</si>
  <si>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</si>
  <si>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</si>
  <si>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</si>
  <si>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</si>
  <si>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</si>
  <si>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</si>
  <si>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</si>
  <si>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</si>
  <si>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</si>
  <si>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</si>
  <si>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</si>
  <si>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</si>
  <si>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</si>
  <si>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</si>
  <si>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</si>
  <si>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</si>
  <si>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</si>
  <si>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</si>
  <si>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</si>
  <si>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</si>
  <si>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</si>
  <si>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</si>
  <si>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</si>
  <si>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</si>
  <si>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</si>
  <si>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</si>
  <si>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</si>
  <si>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</si>
  <si>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</si>
  <si>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</si>
  <si>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</si>
  <si>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</si>
  <si>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</si>
  <si>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</si>
  <si>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</si>
  <si>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</si>
  <si>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</si>
  <si>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</si>
  <si>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</si>
  <si>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</si>
  <si>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</si>
  <si>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</si>
  <si>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</si>
  <si>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</si>
  <si>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</si>
  <si>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</si>
  <si>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</si>
  <si>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</si>
  <si>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</si>
  <si>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</si>
  <si>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</si>
  <si>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</si>
  <si>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</si>
  <si>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</si>
  <si>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</si>
  <si>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</si>
  <si>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</si>
  <si>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</si>
  <si>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</si>
  <si>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</si>
  <si>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</si>
  <si>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</si>
  <si>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</si>
  <si>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</si>
  <si>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</si>
  <si>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</si>
  <si>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</si>
  <si>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</si>
  <si>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</si>
  <si>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</si>
  <si>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</si>
  <si>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</si>
  <si>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</si>
  <si>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</si>
  <si>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</si>
  <si>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</si>
  <si>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</si>
  <si>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</si>
  <si>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</si>
  <si>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</si>
  <si>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</si>
  <si>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</si>
  <si>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</si>
  <si>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</si>
  <si>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</si>
  <si>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</si>
  <si>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</si>
  <si>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</si>
  <si>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</si>
  <si>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</si>
  <si>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</si>
  <si>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</si>
  <si>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</si>
  <si>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</si>
  <si>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</si>
  <si>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</si>
  <si>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</si>
  <si>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</si>
  <si>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</si>
  <si>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</si>
  <si>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</si>
  <si>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</si>
  <si>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</si>
  <si>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</si>
  <si>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</si>
  <si>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</si>
  <si>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</si>
  <si>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</si>
  <si>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</si>
  <si>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</si>
  <si>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</si>
  <si>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</si>
  <si>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</si>
  <si>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</si>
  <si>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</si>
  <si>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</si>
  <si>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</si>
  <si>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</si>
  <si>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</si>
  <si>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</si>
  <si>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</si>
  <si>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</si>
  <si>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</si>
  <si>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</si>
  <si>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</si>
  <si>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</si>
  <si>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</si>
  <si>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</si>
  <si>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</si>
  <si>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</si>
  <si>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</si>
  <si>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</si>
  <si>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</si>
  <si>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</si>
  <si>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</si>
  <si>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</si>
  <si>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</si>
  <si>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</si>
  <si>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</si>
  <si>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</si>
  <si>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</si>
  <si>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</si>
  <si>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</si>
  <si>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</si>
  <si>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</si>
  <si>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</si>
  <si>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</si>
  <si>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</si>
  <si>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</si>
  <si>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</si>
  <si>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</si>
  <si>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</si>
  <si>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</si>
  <si>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</si>
  <si>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</si>
  <si>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</si>
  <si>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</si>
  <si>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</si>
  <si>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</si>
  <si>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</si>
  <si>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</si>
  <si>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</si>
  <si>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</si>
  <si>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</si>
  <si>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</si>
  <si>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</si>
  <si>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</si>
  <si>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</si>
  <si>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</si>
  <si>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</si>
  <si>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</si>
  <si>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</si>
  <si>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</si>
  <si>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</si>
  <si>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</si>
  <si>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</si>
  <si>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</si>
  <si>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</si>
  <si>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</si>
  <si>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</si>
  <si>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</si>
  <si>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</si>
  <si>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</si>
  <si>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</si>
  <si>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</si>
  <si>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</si>
  <si>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</si>
  <si>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</si>
  <si>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</si>
  <si>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</si>
  <si>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</si>
  <si>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</si>
  <si>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</si>
  <si>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</si>
  <si>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</si>
  <si>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</si>
  <si>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</si>
  <si>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</si>
  <si>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</si>
  <si>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</si>
  <si>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</si>
  <si>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</si>
  <si>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</si>
  <si>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</si>
  <si>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</si>
  <si>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</si>
  <si>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</si>
  <si>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</si>
  <si>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</si>
  <si>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</si>
  <si>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</si>
  <si>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</si>
  <si>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</si>
  <si>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</si>
  <si>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</si>
  <si>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</si>
  <si>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</si>
  <si>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</si>
  <si>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</si>
  <si>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</si>
  <si>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</si>
  <si>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</si>
  <si>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</si>
  <si>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</si>
  <si>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</si>
  <si>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</si>
  <si>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</si>
  <si>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</si>
  <si>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</si>
  <si>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</si>
  <si>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</si>
  <si>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</si>
  <si>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</si>
  <si>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</si>
  <si>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</si>
  <si>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</si>
  <si>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</si>
  <si>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</si>
  <si>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</si>
  <si>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</si>
  <si>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</si>
  <si>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</si>
  <si>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</si>
  <si>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</si>
  <si>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</si>
  <si>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</si>
  <si>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</si>
  <si>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</si>
  <si>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</si>
  <si>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</si>
  <si>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</si>
  <si>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</si>
  <si>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</si>
  <si>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</si>
  <si>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</si>
  <si>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</si>
  <si>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</si>
  <si>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</si>
  <si>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</si>
  <si>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</si>
  <si>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</si>
  <si>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</si>
  <si>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</si>
  <si>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</si>
  <si>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</si>
  <si>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</si>
  <si>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</si>
  <si>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</si>
  <si>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</si>
  <si>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</si>
  <si>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</si>
  <si>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</si>
  <si>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</si>
  <si>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</si>
  <si>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</si>
  <si>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</si>
  <si>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</si>
  <si>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</si>
  <si>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</si>
  <si>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</si>
  <si>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</si>
  <si>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</si>
  <si>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</si>
  <si>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</si>
  <si>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</si>
  <si>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</si>
  <si>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</si>
  <si>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</si>
  <si>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</si>
  <si>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</si>
  <si>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</si>
  <si>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</si>
  <si>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</si>
  <si>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</si>
  <si>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</si>
  <si>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</si>
  <si>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</si>
  <si>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</si>
  <si>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</si>
  <si>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</si>
  <si>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</si>
  <si>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</si>
  <si>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</si>
  <si>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</si>
  <si>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</si>
  <si>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</si>
  <si>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</si>
  <si>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</si>
  <si>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</si>
  <si>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</si>
  <si>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</si>
  <si>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</si>
  <si>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</si>
  <si>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</si>
  <si>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</si>
  <si>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</si>
  <si>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</si>
  <si>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</si>
  <si>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</si>
  <si>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</si>
  <si>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</si>
  <si>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</si>
  <si>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</si>
  <si>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</si>
  <si>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</si>
  <si>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</si>
  <si>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</si>
  <si>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</si>
  <si>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</si>
  <si>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</si>
  <si>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</si>
  <si>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</si>
  <si>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</si>
  <si>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</si>
  <si>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</si>
  <si>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</si>
  <si>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</si>
  <si>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</si>
  <si>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</si>
  <si>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</si>
  <si>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</si>
  <si>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</si>
  <si>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</si>
  <si>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</si>
  <si>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</si>
  <si>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</si>
  <si>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</si>
  <si>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</si>
  <si>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</si>
  <si>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</si>
  <si>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</si>
  <si>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</si>
  <si>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</si>
  <si>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</si>
  <si>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</si>
  <si>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</si>
  <si>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</si>
  <si>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</si>
  <si>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</si>
  <si>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</si>
  <si>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</si>
  <si>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</si>
  <si>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</si>
  <si>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</si>
  <si>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</si>
  <si>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</si>
  <si>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</si>
  <si>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</si>
  <si>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</si>
  <si>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</si>
  <si>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</si>
  <si>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</si>
  <si>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</si>
  <si>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</si>
  <si>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</si>
  <si>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</si>
  <si>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</si>
  <si>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</si>
  <si>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</si>
  <si>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</si>
  <si>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</si>
  <si>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</si>
  <si>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</si>
  <si>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</si>
  <si>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</si>
  <si>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</si>
  <si>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</si>
  <si>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</si>
  <si>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</si>
  <si>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</si>
  <si>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</si>
  <si>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</si>
  <si>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</si>
  <si>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</si>
  <si>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</si>
  <si>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</si>
  <si>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</si>
  <si>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</si>
  <si>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</si>
  <si>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</si>
  <si>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</si>
  <si>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</si>
  <si>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</si>
  <si>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</si>
  <si>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</si>
  <si>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</si>
  <si>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</si>
  <si>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</si>
  <si>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</si>
  <si>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</si>
  <si>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</si>
  <si>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</si>
  <si>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</si>
  <si>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</si>
  <si>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</si>
  <si>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</si>
  <si>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</si>
  <si>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</si>
  <si>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</si>
  <si>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</si>
  <si>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</si>
  <si>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</si>
  <si>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</si>
  <si>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</si>
  <si>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</si>
  <si>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</si>
  <si>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</si>
  <si>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</si>
  <si>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</si>
  <si>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</si>
  <si>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</si>
  <si>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</si>
  <si>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</si>
  <si>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</si>
  <si>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</si>
  <si>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</si>
  <si>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</si>
  <si>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</si>
  <si>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</si>
  <si>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</si>
  <si>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</si>
  <si>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</si>
  <si>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</si>
  <si>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</si>
  <si>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</si>
  <si>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</si>
  <si>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</si>
  <si>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</si>
  <si>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</si>
  <si>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</si>
  <si>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</si>
  <si>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</si>
  <si>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</si>
  <si>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</si>
  <si>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</si>
  <si>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</si>
  <si>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</si>
  <si>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</si>
  <si>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</si>
  <si>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</si>
  <si>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</si>
  <si>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</si>
  <si>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</si>
  <si>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</si>
  <si>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</si>
  <si>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</si>
  <si>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</si>
  <si>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</si>
  <si>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</si>
  <si>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</si>
  <si>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</si>
  <si>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</si>
  <si>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</si>
  <si>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</si>
  <si>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</si>
  <si>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</si>
  <si>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</si>
  <si>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</si>
  <si>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</si>
  <si>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</si>
  <si>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</si>
  <si>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</si>
  <si>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</si>
  <si>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</si>
  <si>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</si>
  <si>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</si>
  <si>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</si>
  <si>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</si>
  <si>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</si>
  <si>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</si>
  <si>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</si>
  <si>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</si>
  <si>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</si>
  <si>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</si>
  <si>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</si>
  <si>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</si>
  <si>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</si>
  <si>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</si>
  <si>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</si>
  <si>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</si>
  <si>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</si>
  <si>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</si>
  <si>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</si>
  <si>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</si>
  <si>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</si>
  <si>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</si>
  <si>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</si>
  <si>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</si>
  <si>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</si>
  <si>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</si>
  <si>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</si>
  <si>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</si>
  <si>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</si>
  <si>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</si>
  <si>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</si>
  <si>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</si>
  <si>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</si>
  <si>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</si>
  <si>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</si>
  <si>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</si>
  <si>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</si>
  <si>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</si>
  <si>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</si>
  <si>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</si>
  <si>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</si>
  <si>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</si>
  <si>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</si>
  <si>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</si>
  <si>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</si>
  <si>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</si>
  <si>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</si>
  <si>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</si>
  <si>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</si>
  <si>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</si>
  <si>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</si>
  <si>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</si>
  <si>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</si>
  <si>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</si>
  <si>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</si>
  <si>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</si>
  <si>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</si>
  <si>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</si>
  <si>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</si>
  <si>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</si>
  <si>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</si>
  <si>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</si>
  <si>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</si>
  <si>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</si>
  <si>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</si>
  <si>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</si>
  <si>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</si>
  <si>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</si>
  <si>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</si>
  <si>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</si>
  <si>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</si>
  <si>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</si>
  <si>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</si>
  <si>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</si>
  <si>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</si>
  <si>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</si>
  <si>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</si>
  <si>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</si>
  <si>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</si>
  <si>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</si>
  <si>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</si>
  <si>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</si>
  <si>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</si>
  <si>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</si>
  <si>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</si>
  <si>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</si>
  <si>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</si>
  <si>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</si>
  <si>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</si>
  <si>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</si>
  <si>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</si>
  <si>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</si>
  <si>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</si>
  <si>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</si>
  <si>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</si>
  <si>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</si>
  <si>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</si>
  <si>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</si>
  <si>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</si>
  <si>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</si>
  <si>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</si>
  <si>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</si>
  <si>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</si>
  <si>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</si>
  <si>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</si>
  <si>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</si>
  <si>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</si>
  <si>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</si>
  <si>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</si>
  <si>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</si>
  <si>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</si>
  <si>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</si>
  <si>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</si>
  <si>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</si>
  <si>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</si>
  <si>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</si>
  <si>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</si>
  <si>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</si>
  <si>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</si>
  <si>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</si>
  <si>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</si>
  <si>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</si>
  <si>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</si>
  <si>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</si>
  <si>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</si>
  <si>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</si>
  <si>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</si>
  <si>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</si>
  <si>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</si>
  <si>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</si>
  <si>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</si>
  <si>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</si>
  <si>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</si>
  <si>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</si>
  <si>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</si>
  <si>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</si>
  <si>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</si>
  <si>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</si>
  <si>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</si>
  <si>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</si>
  <si>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</si>
  <si>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</si>
  <si>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</si>
  <si>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</si>
  <si>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</si>
  <si>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</si>
  <si>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</si>
  <si>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</si>
  <si>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</si>
  <si>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</si>
  <si>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</si>
  <si>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</si>
  <si>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</si>
  <si>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</si>
  <si>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</si>
  <si>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</si>
  <si>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</si>
  <si>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</si>
  <si>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</si>
  <si>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</si>
  <si>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</si>
  <si>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</si>
  <si>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</si>
  <si>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</si>
  <si>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</si>
  <si>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</si>
  <si>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</si>
  <si>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</si>
  <si>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</si>
  <si>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</si>
  <si>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</si>
  <si>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</si>
  <si>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</si>
  <si>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</si>
  <si>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</si>
  <si>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</si>
  <si>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</si>
  <si>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</si>
  <si>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</si>
  <si>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</si>
  <si>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</si>
  <si>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</si>
  <si>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</si>
  <si>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</si>
  <si>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</si>
  <si>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</si>
  <si>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</si>
  <si>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</si>
  <si>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</si>
  <si>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</si>
  <si>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</si>
  <si>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</si>
  <si>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</si>
  <si>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</si>
  <si>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</si>
  <si>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</si>
  <si>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</si>
  <si>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</si>
  <si>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</si>
  <si>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</si>
  <si>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</si>
  <si>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</si>
  <si>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</si>
  <si>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</si>
  <si>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</si>
  <si>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</si>
  <si>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</si>
  <si>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</si>
  <si>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</si>
  <si>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</si>
  <si>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</si>
  <si>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</si>
  <si>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</si>
  <si>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</si>
  <si>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</si>
  <si>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</si>
  <si>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</si>
  <si>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</si>
  <si>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</si>
  <si>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</si>
  <si>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</si>
  <si>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</si>
  <si>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</si>
  <si>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</si>
  <si>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</si>
  <si>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</si>
  <si>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</si>
  <si>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</si>
  <si>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</si>
  <si>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</si>
  <si>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</si>
  <si>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</si>
  <si>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</si>
  <si>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</si>
  <si>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</si>
  <si>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</si>
  <si>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</si>
  <si>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</si>
  <si>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</si>
  <si>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</si>
  <si>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</si>
  <si>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</si>
  <si>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</si>
  <si>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</si>
  <si>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</si>
  <si>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</si>
  <si>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</si>
  <si>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</si>
  <si>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</si>
  <si>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</si>
  <si>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</si>
  <si>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</si>
  <si>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</si>
  <si>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</si>
  <si>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</si>
  <si>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</si>
  <si>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</si>
  <si>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</si>
  <si>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</si>
  <si>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</si>
  <si>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</si>
  <si>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</si>
  <si>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</si>
  <si>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</si>
  <si>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</si>
  <si>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</si>
  <si>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</si>
  <si>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</si>
  <si>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</si>
  <si>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</si>
  <si>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</si>
  <si>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</si>
  <si>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</si>
  <si>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</si>
  <si>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</si>
  <si>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</si>
  <si>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</si>
  <si>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</si>
  <si>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</si>
  <si>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</si>
  <si>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</si>
  <si>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</si>
  <si>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</si>
  <si>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</si>
  <si>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</si>
  <si>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</si>
  <si>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</si>
  <si>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</si>
  <si>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</si>
  <si>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</si>
  <si>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</si>
  <si>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</si>
  <si>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</si>
  <si>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</si>
  <si>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</si>
  <si>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</si>
  <si>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</si>
  <si>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</si>
  <si>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</si>
  <si>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</si>
  <si>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</si>
  <si>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</si>
  <si>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</si>
  <si>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</si>
  <si>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</si>
  <si>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</si>
  <si>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</si>
  <si>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</si>
  <si>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</si>
  <si>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</si>
  <si>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</si>
  <si>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</si>
  <si>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</si>
  <si>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</si>
  <si>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</si>
  <si>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</si>
  <si>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</si>
  <si>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</si>
  <si>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</si>
  <si>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</si>
  <si>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</si>
  <si>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</si>
  <si>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</si>
  <si>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</si>
  <si>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</si>
  <si>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</si>
  <si>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</si>
  <si>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</si>
  <si>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</si>
  <si>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</si>
  <si>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</si>
  <si>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</si>
  <si>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</si>
  <si>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</si>
  <si>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</si>
  <si>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</si>
  <si>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</si>
  <si>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</si>
  <si>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</si>
  <si>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</si>
  <si>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</si>
  <si>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</si>
  <si>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</si>
  <si>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</si>
  <si>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</si>
  <si>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</si>
  <si>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</si>
  <si>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</si>
  <si>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</si>
  <si>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</si>
  <si>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</si>
  <si>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</si>
  <si>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</si>
  <si>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</si>
  <si>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</si>
  <si>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</si>
  <si>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</si>
  <si>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</si>
  <si>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</si>
  <si>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</si>
  <si>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</si>
  <si>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</si>
  <si>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</si>
  <si>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</si>
  <si>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</si>
  <si>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</si>
  <si>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</si>
  <si>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</si>
  <si>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</si>
  <si>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</si>
  <si>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</si>
  <si>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</si>
  <si>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</si>
  <si>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</si>
  <si>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</si>
  <si>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</si>
  <si>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</si>
  <si>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</si>
  <si>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</si>
  <si>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</si>
  <si>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</si>
  <si>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</si>
  <si>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</si>
  <si>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</si>
  <si>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</si>
  <si>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</si>
  <si>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</si>
  <si>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</si>
  <si>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</si>
  <si>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</si>
  <si>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</si>
  <si>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</si>
  <si>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</si>
  <si>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</si>
  <si>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</si>
  <si>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</si>
  <si>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</si>
  <si>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</si>
  <si>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</si>
  <si>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</si>
  <si>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</si>
  <si>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</si>
  <si>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</si>
  <si>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</si>
  <si>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</si>
  <si>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</si>
  <si>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</si>
  <si>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</si>
  <si>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</si>
  <si>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</si>
  <si>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</si>
  <si>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</si>
  <si>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</si>
  <si>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</si>
  <si>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</si>
  <si>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</si>
  <si>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</si>
  <si>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</si>
  <si>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</si>
  <si>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</si>
  <si>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</si>
  <si>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</si>
  <si>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</si>
  <si>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</si>
  <si>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</si>
  <si>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</si>
  <si>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</si>
  <si>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</si>
  <si>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</si>
  <si>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</si>
  <si>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</si>
  <si>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</si>
  <si>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</si>
  <si>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</si>
  <si>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</si>
  <si>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</si>
  <si>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</si>
  <si>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</si>
  <si>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</si>
  <si>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</si>
  <si>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</si>
  <si>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</si>
  <si>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</si>
  <si>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</si>
  <si>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</si>
  <si>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</si>
  <si>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</si>
  <si>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</si>
  <si>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</si>
  <si>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</si>
  <si>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</si>
  <si>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</si>
  <si>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</si>
  <si>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</si>
  <si>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</si>
  <si>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</si>
  <si>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</si>
  <si>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</si>
  <si>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</si>
  <si>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</si>
  <si>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</si>
  <si>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</si>
  <si>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</si>
  <si>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</si>
  <si>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</si>
  <si>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</si>
  <si>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</si>
  <si>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</si>
  <si>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</si>
  <si>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</si>
  <si>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</si>
  <si>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</si>
  <si>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</si>
  <si>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</si>
  <si>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</si>
  <si>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</si>
  <si>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</si>
  <si>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</si>
  <si>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</si>
  <si>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</si>
  <si>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</si>
  <si>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</si>
  <si>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</si>
  <si>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</si>
  <si>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</si>
  <si>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</si>
  <si>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</si>
  <si>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</si>
  <si>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</si>
  <si>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</si>
  <si>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</si>
  <si>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</si>
  <si>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</si>
  <si>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</si>
  <si>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</si>
  <si>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</si>
  <si>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</si>
  <si>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</si>
  <si>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</si>
  <si>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</si>
  <si>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</si>
  <si>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</si>
  <si>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</si>
  <si>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</si>
  <si>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</si>
  <si>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</si>
  <si>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</si>
  <si>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</si>
  <si>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</si>
  <si>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</si>
  <si>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</si>
  <si>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</si>
  <si>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</si>
  <si>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</si>
  <si>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</si>
  <si>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</si>
  <si>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</si>
  <si>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</si>
  <si>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</si>
  <si>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</si>
  <si>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</si>
  <si>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</si>
  <si>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</si>
  <si>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</si>
  <si>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</si>
  <si>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</si>
  <si>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</si>
  <si>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</si>
  <si>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</si>
  <si>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</si>
  <si>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</si>
  <si>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</si>
  <si>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</si>
  <si>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</si>
  <si>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</si>
  <si>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</si>
  <si>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</si>
  <si>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</si>
  <si>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</si>
  <si>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</si>
  <si>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</si>
  <si>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</si>
  <si>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</si>
  <si>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</si>
  <si>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</si>
  <si>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</si>
  <si>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</si>
  <si>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</si>
  <si>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</si>
  <si>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</si>
  <si>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</si>
  <si>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</si>
  <si>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</si>
  <si>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</si>
  <si>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</si>
  <si>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</si>
  <si>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</si>
  <si>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</si>
  <si>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</si>
  <si>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</si>
  <si>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</si>
  <si>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</si>
  <si>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</si>
  <si>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</si>
  <si>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</si>
  <si>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</si>
  <si>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</si>
  <si>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</si>
  <si>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</si>
  <si>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</si>
  <si>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</si>
  <si>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</si>
  <si>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</si>
  <si>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</si>
  <si>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</si>
  <si>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</si>
  <si>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</si>
  <si>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</si>
  <si>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</si>
  <si>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</si>
  <si>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</si>
  <si>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</si>
  <si>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</si>
  <si>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</si>
  <si>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</si>
  <si>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</si>
  <si>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</si>
  <si>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</si>
  <si>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</si>
  <si>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</si>
  <si>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</si>
  <si>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</si>
  <si>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</si>
  <si>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</si>
  <si>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</si>
  <si>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</si>
  <si>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</si>
  <si>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</si>
  <si>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</si>
  <si>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</si>
  <si>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</si>
  <si>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</si>
  <si>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</si>
  <si>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</si>
  <si>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</si>
  <si>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</si>
  <si>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</si>
  <si>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</si>
  <si>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</si>
  <si>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</si>
  <si>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</si>
  <si>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</si>
  <si>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</si>
  <si>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</si>
  <si>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</si>
  <si>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</si>
  <si>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</si>
  <si>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</si>
  <si>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</si>
  <si>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</si>
  <si>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</si>
  <si>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</si>
  <si>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</si>
  <si>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</si>
  <si>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</si>
  <si>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</si>
  <si>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</si>
  <si>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</si>
  <si>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</si>
  <si>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</si>
  <si>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</si>
  <si>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</si>
  <si>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</si>
  <si>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</si>
  <si>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</si>
  <si>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</si>
  <si>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</si>
  <si>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</si>
  <si>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</si>
  <si>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</si>
  <si>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</si>
  <si>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</si>
  <si>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</si>
  <si>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</si>
  <si>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</si>
  <si>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</si>
  <si>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</si>
  <si>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</si>
  <si>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</si>
  <si>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</si>
  <si>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</si>
  <si>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</si>
  <si>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</si>
  <si>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</si>
  <si>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</si>
  <si>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</si>
  <si>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</si>
  <si>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</si>
  <si>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</si>
  <si>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</si>
  <si>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</si>
  <si>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</si>
  <si>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</si>
  <si>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</si>
  <si>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</si>
  <si>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</si>
  <si>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</si>
  <si>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</si>
  <si>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</si>
  <si>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</si>
  <si>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</si>
  <si>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</si>
  <si>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</si>
  <si>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</si>
  <si>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</si>
  <si>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</si>
  <si>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</si>
  <si>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</si>
  <si>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</si>
  <si>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</si>
  <si>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</si>
  <si>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</si>
  <si>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</si>
  <si>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</si>
  <si>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</si>
  <si>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</si>
  <si>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</si>
  <si>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</si>
  <si>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</si>
  <si>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</si>
  <si>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</si>
  <si>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</si>
  <si>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</si>
  <si>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</si>
  <si>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</si>
  <si>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</si>
  <si>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</si>
  <si>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</si>
  <si>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</si>
  <si>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</si>
  <si>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</si>
  <si>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</si>
  <si>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</si>
  <si>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</si>
  <si>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</si>
  <si>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</si>
  <si>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</si>
  <si>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</si>
  <si>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</si>
  <si>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</si>
  <si>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</si>
  <si>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</si>
  <si>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</si>
  <si>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</si>
  <si>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</si>
  <si>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</si>
  <si>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</si>
  <si>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</si>
  <si>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</si>
  <si>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</si>
  <si>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</si>
  <si>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</si>
  <si>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</si>
  <si>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</si>
  <si>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</si>
  <si>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</si>
  <si>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</si>
  <si>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</si>
  <si>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</si>
  <si>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</si>
  <si>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</si>
  <si>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</si>
  <si>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</si>
  <si>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</si>
  <si>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</si>
  <si>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</si>
  <si>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</si>
  <si>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</si>
  <si>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</si>
  <si>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</si>
  <si>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</si>
  <si>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</si>
  <si>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</si>
  <si>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</si>
  <si>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</si>
  <si>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</si>
  <si>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</si>
  <si>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</si>
  <si>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</si>
  <si>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</si>
  <si>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</si>
  <si>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</si>
  <si>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</si>
  <si>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</si>
  <si>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</si>
  <si>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</si>
  <si>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</si>
  <si>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</si>
  <si>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</si>
  <si>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</si>
  <si>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</si>
  <si>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</si>
  <si>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</si>
  <si>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</si>
  <si>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</si>
  <si>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</si>
  <si>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</si>
  <si>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</si>
  <si>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</si>
  <si>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</si>
  <si>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</si>
  <si>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</si>
  <si>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</si>
  <si>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</si>
  <si>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</si>
  <si>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</si>
  <si>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</si>
  <si>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</si>
  <si>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</si>
  <si>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</si>
  <si>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</si>
  <si>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</si>
  <si>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</si>
  <si>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</si>
  <si>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</si>
  <si>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</si>
  <si>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</si>
  <si>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</si>
  <si>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</si>
  <si>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</si>
  <si>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</si>
  <si>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</si>
  <si>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</si>
  <si>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</si>
  <si>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</si>
  <si>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</si>
  <si>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</si>
  <si>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</si>
  <si>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</si>
  <si>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</si>
  <si>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</si>
  <si>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</si>
  <si>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</si>
  <si>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</si>
  <si>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</si>
  <si>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</si>
  <si>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</si>
  <si>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</si>
  <si>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</si>
  <si>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</si>
  <si>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</si>
  <si>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</si>
  <si>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</si>
  <si>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</si>
  <si>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</si>
  <si>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</si>
  <si>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</si>
  <si>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</si>
  <si>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</si>
  <si>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</si>
  <si>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</si>
  <si>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</si>
  <si>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</si>
  <si>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</si>
  <si>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</si>
  <si>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</si>
  <si>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</si>
  <si>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</si>
  <si>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</si>
  <si>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</si>
  <si>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</si>
  <si>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</si>
  <si>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</si>
  <si>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</si>
  <si>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</si>
  <si>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</si>
  <si>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</si>
  <si>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</si>
  <si>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</si>
  <si>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</si>
  <si>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</si>
  <si>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</si>
  <si>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</si>
  <si>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</si>
  <si>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</si>
  <si>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</si>
  <si>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</si>
  <si>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</si>
  <si>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</si>
  <si>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</si>
  <si>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</si>
  <si>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</si>
  <si>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</si>
  <si>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</si>
  <si>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</si>
  <si>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</si>
  <si>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</si>
  <si>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</si>
  <si>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</si>
  <si>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</si>
  <si>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</si>
  <si>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</si>
  <si>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</si>
  <si>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</si>
  <si>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</si>
  <si>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</si>
  <si>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</si>
  <si>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</si>
  <si>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</si>
  <si>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</si>
  <si>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</si>
  <si>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</si>
  <si>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</si>
  <si>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</si>
  <si>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</si>
  <si>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</si>
  <si>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</si>
  <si>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</si>
  <si>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</si>
  <si>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</si>
  <si>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</si>
  <si>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</si>
  <si>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</si>
  <si>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</si>
  <si>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</si>
  <si>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</si>
  <si>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</si>
  <si>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</si>
  <si>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</si>
  <si>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</si>
  <si>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</si>
  <si>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</si>
  <si>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</si>
  <si>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</si>
  <si>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</si>
  <si>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</si>
  <si>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</si>
  <si>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</si>
  <si>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</si>
  <si>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</si>
  <si>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</si>
  <si>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</si>
  <si>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</si>
  <si>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</si>
  <si>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</si>
  <si>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</si>
  <si>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</si>
  <si>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</si>
  <si>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</si>
  <si>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</si>
  <si>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</si>
  <si>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</si>
  <si>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</si>
  <si>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</si>
  <si>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</si>
  <si>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</si>
  <si>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</si>
  <si>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</si>
  <si>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</si>
  <si>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</si>
  <si>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</si>
  <si>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</si>
  <si>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</si>
  <si>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</si>
  <si>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</si>
  <si>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</si>
  <si>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</si>
  <si>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</si>
  <si>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</si>
  <si>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</si>
  <si>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</si>
  <si>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</si>
  <si>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</si>
  <si>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</si>
  <si>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</si>
  <si>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</si>
  <si>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</si>
  <si>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</si>
  <si>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</si>
  <si>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</si>
  <si>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</si>
  <si>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</si>
  <si>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</si>
  <si>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</si>
  <si>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</si>
  <si>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</si>
  <si>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</si>
  <si>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</si>
  <si>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</si>
  <si>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</si>
  <si>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</si>
  <si>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</si>
  <si>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</si>
  <si>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</si>
  <si>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</si>
  <si>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</si>
  <si>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</si>
  <si>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</si>
  <si>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</si>
  <si>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</si>
  <si>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</si>
  <si>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</si>
  <si>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</si>
  <si>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</si>
  <si>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</si>
  <si>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</si>
  <si>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</si>
  <si>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</si>
  <si>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</si>
  <si>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</si>
  <si>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</si>
  <si>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</si>
  <si>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</si>
  <si>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</si>
  <si>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</si>
  <si>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</si>
  <si>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</si>
  <si>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</si>
  <si>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</si>
  <si>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</si>
  <si>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</si>
  <si>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</si>
  <si>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</si>
  <si>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</si>
  <si>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</si>
  <si>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</si>
  <si>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</si>
  <si>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</si>
  <si>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</si>
  <si>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</si>
  <si>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</si>
  <si>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</si>
  <si>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</si>
  <si>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</si>
  <si>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</si>
  <si>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</si>
  <si>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</si>
  <si>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</si>
  <si>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</si>
  <si>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</si>
  <si>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</si>
  <si>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</si>
  <si>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</si>
  <si>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</si>
  <si>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</si>
  <si>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</si>
  <si>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</si>
  <si>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</si>
  <si>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</si>
  <si>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</si>
  <si>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</si>
  <si>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</si>
  <si>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</si>
  <si>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</si>
  <si>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</si>
  <si>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</si>
  <si>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</si>
  <si>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</si>
  <si>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</si>
  <si>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</si>
  <si>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</si>
  <si>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</si>
  <si>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</si>
  <si>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</si>
  <si>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</si>
  <si>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</si>
  <si>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</si>
  <si>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</si>
  <si>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</si>
  <si>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</si>
  <si>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</si>
  <si>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</si>
  <si>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</si>
  <si>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</si>
  <si>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</si>
  <si>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</si>
  <si>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</si>
  <si>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</si>
  <si>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</si>
  <si>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</si>
  <si>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</si>
  <si>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</si>
  <si>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</si>
  <si>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</si>
  <si>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</si>
  <si>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</si>
  <si>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</si>
  <si>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</si>
  <si>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</si>
  <si>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</si>
  <si>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</si>
  <si>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</si>
  <si>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</si>
  <si>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</si>
  <si>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</si>
  <si>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</si>
  <si>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</si>
  <si>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</si>
  <si>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</si>
  <si>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</si>
  <si>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</si>
  <si>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</si>
  <si>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</si>
  <si>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</si>
  <si>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</si>
  <si>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</si>
  <si>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</si>
  <si>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</si>
  <si>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</si>
  <si>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</si>
  <si>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</si>
  <si>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</si>
  <si>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</si>
  <si>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</si>
  <si>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</si>
  <si>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</si>
  <si>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</si>
  <si>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</si>
  <si>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</si>
  <si>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</si>
  <si>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</si>
  <si>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</si>
  <si>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</si>
  <si>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</si>
  <si>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</si>
  <si>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</si>
  <si>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</si>
  <si>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</si>
  <si>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</si>
  <si>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</si>
  <si>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</si>
  <si>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</si>
  <si>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</si>
  <si>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</si>
  <si>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</si>
  <si>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</si>
  <si>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</si>
  <si>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</si>
  <si>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</si>
  <si>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</si>
  <si>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</si>
  <si>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</si>
  <si>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</si>
  <si>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</si>
  <si>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</si>
  <si>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</si>
  <si>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</si>
  <si>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</si>
  <si>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</si>
  <si>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</si>
  <si>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</si>
  <si>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</si>
  <si>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</si>
  <si>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</si>
  <si>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</si>
  <si>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</si>
  <si>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</si>
  <si>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</si>
  <si>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</si>
  <si>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</si>
  <si>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</si>
  <si>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</si>
  <si>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</si>
  <si>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</si>
  <si>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</si>
  <si>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</si>
  <si>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</si>
  <si>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</si>
  <si>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</si>
  <si>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</si>
  <si>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</si>
  <si>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</si>
  <si>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</si>
  <si>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</si>
  <si>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</si>
  <si>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</si>
  <si>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</si>
  <si>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</si>
  <si>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</si>
  <si>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</si>
  <si>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</si>
  <si>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</si>
  <si>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</si>
  <si>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</si>
  <si>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</si>
  <si>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</si>
  <si>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</si>
  <si>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</si>
  <si>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</si>
  <si>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</si>
  <si>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</si>
  <si>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</si>
  <si>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</si>
  <si>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</si>
  <si>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</si>
  <si>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</si>
  <si>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</si>
  <si>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</si>
  <si>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</si>
  <si>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</si>
  <si>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</si>
  <si>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</si>
  <si>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</si>
  <si>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</si>
  <si>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</si>
  <si>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</si>
  <si>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</si>
  <si>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</si>
  <si>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</si>
  <si>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</si>
  <si>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</si>
  <si>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</si>
  <si>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</si>
  <si>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</si>
  <si>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</si>
  <si>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</si>
  <si>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</si>
  <si>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</si>
  <si>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</si>
  <si>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</si>
  <si>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</si>
  <si>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</si>
  <si>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</si>
  <si>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</si>
  <si>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</si>
  <si>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</si>
  <si>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</si>
  <si>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</si>
  <si>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</si>
  <si>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</si>
  <si>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</si>
  <si>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</si>
  <si>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</si>
  <si>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</si>
  <si>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</si>
  <si>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</si>
  <si>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</si>
  <si>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</si>
  <si>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</si>
  <si>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</si>
  <si>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</si>
  <si>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</si>
  <si>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</si>
  <si>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</si>
  <si>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</si>
  <si>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</si>
  <si>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</si>
  <si>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</si>
  <si>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</si>
  <si>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</si>
  <si>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</si>
  <si>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</si>
  <si>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</si>
  <si>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</si>
  <si>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</si>
  <si>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</si>
  <si>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</si>
  <si>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</si>
  <si>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</si>
  <si>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</si>
  <si>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</si>
  <si>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</si>
  <si>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</si>
  <si>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</si>
  <si>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</si>
  <si>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</si>
  <si>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</si>
  <si>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</si>
  <si>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</si>
  <si>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</si>
  <si>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</si>
  <si>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</si>
  <si>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</si>
  <si>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</si>
  <si>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</si>
  <si>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</si>
  <si>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</si>
  <si>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</si>
  <si>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</si>
  <si>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</si>
  <si>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</si>
  <si>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</si>
  <si>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</si>
  <si>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</si>
  <si>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</si>
  <si>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</si>
  <si>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</si>
  <si>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</si>
  <si>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</si>
  <si>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</si>
  <si>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</si>
  <si>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</si>
  <si>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</si>
  <si>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</si>
  <si>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</si>
  <si>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</si>
  <si>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</si>
  <si>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</si>
  <si>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</si>
  <si>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</si>
  <si>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</si>
  <si>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</si>
  <si>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</si>
  <si>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</si>
  <si>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</si>
  <si>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</si>
  <si>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</si>
  <si>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</si>
  <si>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</si>
  <si>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</si>
  <si>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</si>
  <si>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</si>
  <si>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</si>
  <si>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</si>
  <si>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</si>
  <si>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</si>
  <si>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</si>
  <si>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</si>
  <si>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</si>
  <si>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</si>
  <si>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</si>
  <si>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</si>
  <si>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</si>
  <si>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</si>
  <si>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</si>
  <si>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</si>
  <si>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</si>
  <si>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</si>
  <si>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</si>
  <si>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</si>
  <si>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</si>
  <si>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</si>
  <si>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</si>
  <si>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</si>
  <si>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</si>
  <si>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</si>
  <si>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</si>
  <si>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</si>
  <si>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</si>
  <si>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</si>
  <si>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</si>
  <si>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</si>
  <si>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</si>
  <si>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</si>
  <si>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</si>
  <si>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</si>
  <si>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</si>
  <si>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</si>
  <si>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</si>
  <si>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</si>
  <si>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</si>
  <si>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</si>
  <si>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</si>
  <si>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</si>
  <si>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</si>
  <si>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</si>
  <si>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</si>
  <si>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</si>
  <si>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</si>
  <si>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</si>
  <si>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</si>
  <si>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</si>
  <si>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</si>
  <si>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</si>
  <si>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</si>
  <si>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</si>
  <si>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</si>
  <si>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</si>
  <si>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</si>
  <si>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</si>
  <si>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</si>
  <si>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</si>
  <si>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</si>
  <si>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</si>
  <si>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</si>
  <si>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</si>
  <si>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</si>
  <si>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</si>
  <si>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</si>
  <si>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</si>
  <si>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</si>
  <si>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</si>
  <si>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</si>
  <si>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</si>
  <si>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</si>
  <si>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</si>
  <si>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</si>
  <si>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</si>
  <si>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</si>
  <si>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</si>
  <si>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</si>
  <si>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</si>
  <si>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</si>
  <si>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</si>
  <si>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</si>
  <si>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</si>
  <si>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</si>
  <si>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</si>
  <si>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</si>
  <si>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</si>
  <si>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</si>
  <si>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</si>
  <si>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</si>
  <si>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</si>
  <si>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</si>
  <si>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</si>
  <si>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</si>
  <si>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</si>
  <si>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</si>
  <si>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</si>
  <si>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</si>
  <si>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</si>
  <si>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</si>
  <si>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</si>
  <si>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</si>
  <si>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</si>
  <si>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</si>
  <si>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</si>
  <si>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</si>
  <si>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</si>
  <si>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</si>
  <si>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</si>
  <si>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</si>
  <si>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</si>
  <si>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</si>
  <si>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</si>
  <si>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</si>
  <si>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</si>
  <si>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</si>
  <si>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</si>
  <si>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</si>
  <si>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</si>
  <si>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</si>
  <si>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</si>
  <si>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</si>
  <si>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</si>
  <si>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</si>
  <si>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</si>
  <si>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</si>
  <si>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</si>
  <si>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</si>
  <si>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</si>
  <si>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</si>
  <si>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</si>
  <si>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</si>
  <si>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</si>
  <si>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</si>
  <si>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</si>
  <si>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</si>
  <si>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</si>
  <si>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</si>
  <si>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</si>
  <si>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</si>
  <si>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</si>
  <si>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</si>
  <si>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</si>
  <si>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</si>
  <si>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</si>
  <si>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</si>
  <si>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</si>
  <si>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</si>
  <si>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</si>
  <si>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</si>
  <si>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</si>
  <si>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</si>
  <si>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</si>
  <si>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</si>
  <si>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</si>
  <si>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</si>
  <si>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</si>
  <si>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</si>
  <si>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</si>
  <si>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</si>
  <si>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</si>
  <si>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</si>
  <si>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</si>
  <si>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</si>
  <si>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</si>
  <si>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</si>
  <si>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</si>
  <si>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</si>
  <si>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</si>
  <si>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</si>
  <si>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</si>
  <si>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</si>
  <si>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</si>
  <si>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</si>
  <si>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</si>
  <si>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</si>
  <si>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</si>
  <si>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</si>
  <si>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</si>
  <si>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</si>
  <si>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</si>
  <si>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</si>
  <si>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</si>
  <si>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</si>
  <si>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</si>
  <si>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</si>
  <si>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</si>
  <si>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</si>
  <si>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</si>
  <si>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</si>
  <si>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</si>
  <si>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</si>
  <si>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</si>
  <si>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</si>
  <si>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</si>
  <si>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</si>
  <si>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</si>
  <si>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</si>
  <si>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</si>
  <si>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</si>
  <si>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</si>
  <si>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</si>
  <si>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</si>
  <si>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</si>
  <si>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</si>
  <si>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</si>
  <si>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</si>
  <si>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</si>
  <si>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</si>
  <si>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</si>
  <si>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</si>
  <si>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</si>
  <si>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</si>
  <si>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</si>
  <si>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</si>
  <si>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</si>
  <si>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</si>
  <si>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</si>
  <si>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</si>
  <si>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</si>
  <si>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</si>
  <si>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</si>
  <si>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</si>
  <si>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</si>
  <si>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</si>
  <si>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</si>
  <si>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</si>
  <si>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</si>
  <si>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</si>
  <si>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</si>
  <si>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</si>
  <si>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</si>
  <si>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</si>
  <si>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</si>
  <si>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</si>
  <si>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</si>
  <si>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</si>
  <si>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</si>
  <si>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</si>
  <si>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</si>
  <si>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</si>
  <si>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</si>
  <si>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</si>
  <si>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</si>
  <si>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</si>
  <si>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</si>
  <si>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</si>
  <si>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</si>
  <si>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</si>
  <si>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</si>
  <si>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</si>
  <si>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</si>
  <si>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</si>
  <si>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</si>
  <si>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</si>
  <si>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</si>
  <si>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</si>
  <si>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</si>
  <si>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</si>
  <si>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</si>
  <si>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</si>
  <si>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</si>
  <si>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</si>
  <si>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</si>
  <si>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</si>
  <si>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</si>
  <si>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</si>
  <si>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</si>
  <si>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</si>
  <si>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</si>
  <si>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</si>
  <si>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</si>
  <si>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</si>
  <si>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</si>
  <si>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</si>
  <si>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</si>
  <si>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</si>
  <si>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</si>
  <si>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</si>
  <si>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</si>
  <si>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</si>
  <si>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</si>
  <si>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</si>
  <si>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</si>
  <si>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</si>
  <si>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</si>
  <si>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</si>
  <si>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</si>
  <si>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</si>
  <si>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</si>
  <si>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</si>
  <si>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</si>
  <si>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</si>
  <si>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</si>
  <si>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</si>
  <si>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</si>
  <si>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</si>
  <si>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</si>
  <si>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</si>
  <si>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</si>
  <si>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</si>
  <si>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</si>
  <si>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</si>
  <si>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</si>
  <si>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</si>
  <si>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</si>
  <si>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</si>
  <si>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</si>
  <si>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</si>
  <si>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</si>
  <si>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</si>
  <si>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</si>
  <si>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</si>
  <si>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</si>
  <si>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</si>
  <si>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</si>
  <si>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</si>
  <si>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</si>
  <si>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</si>
  <si>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</si>
  <si>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</si>
  <si>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</si>
  <si>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</si>
  <si>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</si>
  <si>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</si>
  <si>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</si>
  <si>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</si>
  <si>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</si>
  <si>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</si>
  <si>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</si>
  <si>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</si>
  <si>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</si>
  <si>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</si>
  <si>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</si>
  <si>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</si>
  <si>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</si>
  <si>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</si>
  <si>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</si>
  <si>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</si>
  <si>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</si>
  <si>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</si>
  <si>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</si>
  <si>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</si>
  <si>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</si>
  <si>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</si>
  <si>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</si>
  <si>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</si>
  <si>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</si>
  <si>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</si>
  <si>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</si>
  <si>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</si>
  <si>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</si>
  <si>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</si>
  <si>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</si>
  <si>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</si>
  <si>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</si>
  <si>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</si>
  <si>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</si>
  <si>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</si>
  <si>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</si>
  <si>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</si>
  <si>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</si>
  <si>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</si>
  <si>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</si>
  <si>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</si>
  <si>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</si>
  <si>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</si>
  <si>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</si>
  <si>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</si>
  <si>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</si>
  <si>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</si>
  <si>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</si>
  <si>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</si>
  <si>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</si>
  <si>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</si>
  <si>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</si>
  <si>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</si>
  <si>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</si>
  <si>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</si>
  <si>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</si>
  <si>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</si>
  <si>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</si>
  <si>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</si>
  <si>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</si>
  <si>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</si>
  <si>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</si>
  <si>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</si>
  <si>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</si>
  <si>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</si>
  <si>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</si>
  <si>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</si>
  <si>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</si>
  <si>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</si>
  <si>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</si>
  <si>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</si>
  <si>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</si>
  <si>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</si>
  <si>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</si>
  <si>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</si>
  <si>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</si>
  <si>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</si>
  <si>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</si>
  <si>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</si>
  <si>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</si>
  <si>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</si>
  <si>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</si>
  <si>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</si>
  <si>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</si>
  <si>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</si>
  <si>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</si>
  <si>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</si>
  <si>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</si>
  <si>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</si>
  <si>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</si>
  <si>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</si>
  <si>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</si>
  <si>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</si>
  <si>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</si>
  <si>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</si>
  <si>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</si>
  <si>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</si>
  <si>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</si>
  <si>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</si>
  <si>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</si>
  <si>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</si>
  <si>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</si>
  <si>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</si>
  <si>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</si>
  <si>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</si>
  <si>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</si>
  <si>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</si>
  <si>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</si>
  <si>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</si>
  <si>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</si>
  <si>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</si>
  <si>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</si>
  <si>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</si>
  <si>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</si>
  <si>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</si>
  <si>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</si>
  <si>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</si>
  <si>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</si>
  <si>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</si>
  <si>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</si>
  <si>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</si>
  <si>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</si>
  <si>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</si>
  <si>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</si>
  <si>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</si>
  <si>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</si>
  <si>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</si>
  <si>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</si>
  <si>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</si>
  <si>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</si>
  <si>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</si>
  <si>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</si>
  <si>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</si>
  <si>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</si>
  <si>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</si>
  <si>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</si>
  <si>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</si>
  <si>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</si>
  <si>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</si>
  <si>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</si>
  <si>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</si>
  <si>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</si>
  <si>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</si>
  <si>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</si>
  <si>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</si>
  <si>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</si>
  <si>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</si>
  <si>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</si>
  <si>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</si>
  <si>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</si>
  <si>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</si>
  <si>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</si>
  <si>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</si>
  <si>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</si>
  <si>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</si>
  <si>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</si>
  <si>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</si>
  <si>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</si>
  <si>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</si>
  <si>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</si>
  <si>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</si>
  <si>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</si>
  <si>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</si>
  <si>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</si>
  <si>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</si>
  <si>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</si>
  <si>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</si>
  <si>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</si>
  <si>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</si>
  <si>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</si>
  <si>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</si>
  <si>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</si>
  <si>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</si>
  <si>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</si>
  <si>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</si>
  <si>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</si>
  <si>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</si>
  <si>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</si>
  <si>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</si>
  <si>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</si>
  <si>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</si>
  <si>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</si>
  <si>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</si>
  <si>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</si>
  <si>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</si>
  <si>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</si>
  <si>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</si>
  <si>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</si>
  <si>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</si>
  <si>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</si>
  <si>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</si>
  <si>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</si>
  <si>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</si>
  <si>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</si>
  <si>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</si>
  <si>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</si>
  <si>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</si>
  <si>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</si>
  <si>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</si>
  <si>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</si>
  <si>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</si>
  <si>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</si>
  <si>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</si>
  <si>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</si>
  <si>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</si>
  <si>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</si>
  <si>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</si>
  <si>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</si>
  <si>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</si>
  <si>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</si>
  <si>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</si>
  <si>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</si>
  <si>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</si>
  <si>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</si>
  <si>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</si>
  <si>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</si>
  <si>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</si>
  <si>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</si>
  <si>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</si>
  <si>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</si>
  <si>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</si>
  <si>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</si>
  <si>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</si>
  <si>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</si>
  <si>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</si>
  <si>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</si>
  <si>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</si>
  <si>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</si>
  <si>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</si>
  <si>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</si>
  <si>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</si>
  <si>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</si>
  <si>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</si>
  <si>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</si>
  <si>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</si>
  <si>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</si>
  <si>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</si>
  <si>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</si>
  <si>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</si>
  <si>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</si>
  <si>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</si>
  <si>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</si>
  <si>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</si>
  <si>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</si>
  <si>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</si>
  <si>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</si>
  <si>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</si>
  <si>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</si>
  <si>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</si>
  <si>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</si>
  <si>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</si>
  <si>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</si>
  <si>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</si>
  <si>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</si>
  <si>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</si>
  <si>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</si>
  <si>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</si>
  <si>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</si>
  <si>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</si>
  <si>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</si>
  <si>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</si>
  <si>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</si>
  <si>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</si>
  <si>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</si>
  <si>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</si>
  <si>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</si>
  <si>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</si>
  <si>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</si>
  <si>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</si>
  <si>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</si>
  <si>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</si>
  <si>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</si>
  <si>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</si>
  <si>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</si>
  <si>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</si>
  <si>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</si>
  <si>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</si>
  <si>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</si>
  <si>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</si>
  <si>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</si>
  <si>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</si>
  <si>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</si>
  <si>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</si>
  <si>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</si>
  <si>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</si>
  <si>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</si>
  <si>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</si>
  <si>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</si>
  <si>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</si>
  <si>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</si>
  <si>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</si>
  <si>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</si>
  <si>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</si>
  <si>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</si>
  <si>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</si>
  <si>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</si>
  <si>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</si>
  <si>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</si>
  <si>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</si>
  <si>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</si>
  <si>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</si>
  <si>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</si>
  <si>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</si>
  <si>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</si>
  <si>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</si>
  <si>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</si>
  <si>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</si>
  <si>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</si>
  <si>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</si>
  <si>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</si>
  <si>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</si>
  <si>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</si>
  <si>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</si>
  <si>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</si>
  <si>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</si>
  <si>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</si>
  <si>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</si>
  <si>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</si>
  <si>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</si>
  <si>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</si>
  <si>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</si>
  <si>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</si>
  <si>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</si>
  <si>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</si>
  <si>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</si>
  <si>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</si>
  <si>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</si>
  <si>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</si>
  <si>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</si>
  <si>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</si>
  <si>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</si>
  <si>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</si>
  <si>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</si>
  <si>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</si>
  <si>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</si>
  <si>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</si>
  <si>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</si>
  <si>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</si>
  <si>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</si>
  <si>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</si>
  <si>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</si>
  <si>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</si>
  <si>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</si>
  <si>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</si>
  <si>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</si>
  <si>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</si>
  <si>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</si>
  <si>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</si>
  <si>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</si>
  <si>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</si>
  <si>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</si>
  <si>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</si>
  <si>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</si>
  <si>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</si>
  <si>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</si>
  <si>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</si>
  <si>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</si>
  <si>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</si>
  <si>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</si>
  <si>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</si>
  <si>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</si>
  <si>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</si>
  <si>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</si>
  <si>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</si>
  <si>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</si>
  <si>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</si>
  <si>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</si>
  <si>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</si>
  <si>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</si>
  <si>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</si>
  <si>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</si>
  <si>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</si>
  <si>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</si>
  <si>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</si>
  <si>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</si>
  <si>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</si>
  <si>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</si>
  <si>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</si>
  <si>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</si>
  <si>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</si>
  <si>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</si>
  <si>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</si>
  <si>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</si>
  <si>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</si>
  <si>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</si>
  <si>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</si>
  <si>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</si>
  <si>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</si>
  <si>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</si>
  <si>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</si>
  <si>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</si>
  <si>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</si>
  <si>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</si>
  <si>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</si>
  <si>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</si>
  <si>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</si>
  <si>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</si>
  <si>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</si>
  <si>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</si>
  <si>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</si>
  <si>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</si>
  <si>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</si>
  <si>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</si>
  <si>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</si>
  <si>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</si>
  <si>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</si>
  <si>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</si>
  <si>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</si>
  <si>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</si>
  <si>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</si>
  <si>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</si>
  <si>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</si>
  <si>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</si>
  <si>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</si>
  <si>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</si>
  <si>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</si>
  <si>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</si>
  <si>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</si>
  <si>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</si>
  <si>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</si>
  <si>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</si>
  <si>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</si>
  <si>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</si>
  <si>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</si>
  <si>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</si>
  <si>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</si>
  <si>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</si>
  <si>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</si>
  <si>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</si>
  <si>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</si>
  <si>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</si>
  <si>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</si>
  <si>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</si>
  <si>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</si>
  <si>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</si>
  <si>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</si>
  <si>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</si>
  <si>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</si>
  <si>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</si>
  <si>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</si>
  <si>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</si>
  <si>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</si>
  <si>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</si>
  <si>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</si>
  <si>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</si>
  <si>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</si>
  <si>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</si>
  <si>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</si>
  <si>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</si>
  <si>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</si>
  <si>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</si>
  <si>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</si>
  <si>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</si>
  <si>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</si>
  <si>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</si>
  <si>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</si>
  <si>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</si>
  <si>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</si>
  <si>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</si>
  <si>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</si>
  <si>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</si>
  <si>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</si>
  <si>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</si>
  <si>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</si>
  <si>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</si>
  <si>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</si>
  <si>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</si>
  <si>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</si>
  <si>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</si>
  <si>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</si>
  <si>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</si>
  <si>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</si>
  <si>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</si>
  <si>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</si>
  <si>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</si>
  <si>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</si>
  <si>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</si>
  <si>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</si>
  <si>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</si>
  <si>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</si>
  <si>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</si>
  <si>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</si>
  <si>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</si>
  <si>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</si>
  <si>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</si>
  <si>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</si>
  <si>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</si>
  <si>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</si>
  <si>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</si>
  <si>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</si>
  <si>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</si>
  <si>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</si>
  <si>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</si>
  <si>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</si>
  <si>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</si>
  <si>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</si>
  <si>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</si>
  <si>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</si>
  <si>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</si>
  <si>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</si>
  <si>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</si>
  <si>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</si>
  <si>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</si>
  <si>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</si>
  <si>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</si>
  <si>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</si>
  <si>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</si>
  <si>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</si>
  <si>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</si>
  <si>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</si>
  <si>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</si>
  <si>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</si>
  <si>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</si>
  <si>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</si>
  <si>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</si>
  <si>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</si>
  <si>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</si>
  <si>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</si>
  <si>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</si>
  <si>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</si>
  <si>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</si>
  <si>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</si>
  <si>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</si>
  <si>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</si>
  <si>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</si>
  <si>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</si>
  <si>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</si>
  <si>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</si>
  <si>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</si>
  <si>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</si>
  <si>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</si>
  <si>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</si>
  <si>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</si>
  <si>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</si>
  <si>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</si>
  <si>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</si>
  <si>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</si>
  <si>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</si>
  <si>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</si>
  <si>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</si>
  <si>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</si>
  <si>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</si>
  <si>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</si>
  <si>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</si>
  <si>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</si>
  <si>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</si>
  <si>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</si>
  <si>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</si>
  <si>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</si>
  <si>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</si>
  <si>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</si>
  <si>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</si>
  <si>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</si>
  <si>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</si>
  <si>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</si>
  <si>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</si>
  <si>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</si>
  <si>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</si>
  <si>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</si>
  <si>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</si>
  <si>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</si>
  <si>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</si>
  <si>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</si>
  <si>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</si>
  <si>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</si>
  <si>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</si>
  <si>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</si>
  <si>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</si>
  <si>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</si>
  <si>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</si>
  <si>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</si>
  <si>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</si>
  <si>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</si>
  <si>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</si>
  <si>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</si>
  <si>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</si>
  <si>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</si>
  <si>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</si>
  <si>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</si>
  <si>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</si>
  <si>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</si>
  <si>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</si>
  <si>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</si>
  <si>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</si>
  <si>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</si>
  <si>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</si>
  <si>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</si>
  <si>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</si>
  <si>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</si>
  <si>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</si>
  <si>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</si>
  <si>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</si>
  <si>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</si>
  <si>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</si>
  <si>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</si>
  <si>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</si>
  <si>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</si>
  <si>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</si>
  <si>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</si>
  <si>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</si>
  <si>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</si>
  <si>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</si>
  <si>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</si>
  <si>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</si>
  <si>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</si>
  <si>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</si>
  <si>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</si>
  <si>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</si>
  <si>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</si>
  <si>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</si>
  <si>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</si>
  <si>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</si>
  <si>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</si>
  <si>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</si>
  <si>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</si>
  <si>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</si>
  <si>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</si>
  <si>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</si>
  <si>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</si>
  <si>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</si>
  <si>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</si>
  <si>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</si>
  <si>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</si>
  <si>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</si>
  <si>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</si>
  <si>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</si>
  <si>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</si>
  <si>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</si>
  <si>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</si>
  <si>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</si>
  <si>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</si>
  <si>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</si>
  <si>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</si>
  <si>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</si>
  <si>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</si>
  <si>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</si>
  <si>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</si>
  <si>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</si>
  <si>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</si>
  <si>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</si>
  <si>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</si>
  <si>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</si>
  <si>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</si>
  <si>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</si>
  <si>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</si>
  <si>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</si>
  <si>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</si>
  <si>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</si>
  <si>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</si>
  <si>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</si>
  <si>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</si>
  <si>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</si>
  <si>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</si>
  <si>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</si>
  <si>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</si>
  <si>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</si>
  <si>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</si>
  <si>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</si>
  <si>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</si>
  <si>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</si>
  <si>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</si>
  <si>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</si>
  <si>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</si>
  <si>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</si>
  <si>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</si>
  <si>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</si>
  <si>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</si>
  <si>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</si>
  <si>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</si>
  <si>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</si>
  <si>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</si>
  <si>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</si>
  <si>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</si>
  <si>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</si>
  <si>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</si>
  <si>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</si>
  <si>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</si>
  <si>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</si>
  <si>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</si>
  <si>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</si>
  <si>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</si>
  <si>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</si>
  <si>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</si>
  <si>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</si>
  <si>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</si>
  <si>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</si>
  <si>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</si>
  <si>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</si>
  <si>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</si>
  <si>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</si>
  <si>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</si>
  <si>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</si>
  <si>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</si>
  <si>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</si>
  <si>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</si>
  <si>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</si>
  <si>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</si>
  <si>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</si>
  <si>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</si>
  <si>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</si>
  <si>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</si>
  <si>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</si>
  <si>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</si>
  <si>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</si>
  <si>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</si>
  <si>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</si>
  <si>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</si>
  <si>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</si>
  <si>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</si>
  <si>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</si>
  <si>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</si>
  <si>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</si>
  <si>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</si>
  <si>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</si>
  <si>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</si>
  <si>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</si>
  <si>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</si>
  <si>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</si>
  <si>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</si>
  <si>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</si>
  <si>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</si>
  <si>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</si>
  <si>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</si>
  <si>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</si>
  <si>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</si>
  <si>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</si>
  <si>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</si>
  <si>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</si>
  <si>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</si>
  <si>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</si>
  <si>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</si>
  <si>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</si>
  <si>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</si>
  <si>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</si>
  <si>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</si>
  <si>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</si>
  <si>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</si>
  <si>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</si>
  <si>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</si>
  <si>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</si>
  <si>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</si>
  <si>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</si>
  <si>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</si>
  <si>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</si>
  <si>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</si>
  <si>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</si>
  <si>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</si>
  <si>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</si>
  <si>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</si>
  <si>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</si>
  <si>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</si>
  <si>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</si>
  <si>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</si>
  <si>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</si>
  <si>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</si>
  <si>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</si>
  <si>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</si>
  <si>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</si>
  <si>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</si>
  <si>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</si>
  <si>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</si>
  <si>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</si>
  <si>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</si>
  <si>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</si>
  <si>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</si>
  <si>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</si>
  <si>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</si>
  <si>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</si>
  <si>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</si>
  <si>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</si>
  <si>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</si>
  <si>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</si>
  <si>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</si>
  <si>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</si>
  <si>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</si>
  <si>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</si>
  <si>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</si>
  <si>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</si>
  <si>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</si>
  <si>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</si>
  <si>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</si>
  <si>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</si>
  <si>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</si>
  <si>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</si>
  <si>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</si>
  <si>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</si>
  <si>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</si>
  <si>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</si>
  <si>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</si>
  <si>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</si>
  <si>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</si>
  <si>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</si>
  <si>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</si>
  <si>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</si>
  <si>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</si>
  <si>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</si>
  <si>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</si>
  <si>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</si>
  <si>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</si>
  <si>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</si>
  <si>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</si>
  <si>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</si>
  <si>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</si>
  <si>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</si>
  <si>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</si>
  <si>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</si>
  <si>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</si>
  <si>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</si>
  <si>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</si>
  <si>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</si>
  <si>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</si>
  <si>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</si>
  <si>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</si>
  <si>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</si>
  <si>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</si>
  <si>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</si>
  <si>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</si>
  <si>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</si>
  <si>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</si>
  <si>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</si>
  <si>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</si>
  <si>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</si>
  <si>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</si>
  <si>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</si>
  <si>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</si>
  <si>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</si>
  <si>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</si>
  <si>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</si>
  <si>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</si>
  <si>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</si>
  <si>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</si>
  <si>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</si>
  <si>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</si>
  <si>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</si>
  <si>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</si>
  <si>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</si>
  <si>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</si>
  <si>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</si>
  <si>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</si>
  <si>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</si>
  <si>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</si>
  <si>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</si>
  <si>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</si>
  <si>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</si>
  <si>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</si>
  <si>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</si>
  <si>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</si>
  <si>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</si>
  <si>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</si>
  <si>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</si>
  <si>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</si>
  <si>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</si>
  <si>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</si>
  <si>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</si>
  <si>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</si>
  <si>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</si>
  <si>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</si>
  <si>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</si>
  <si>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</si>
  <si>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</si>
  <si>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</si>
  <si>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</si>
  <si>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</si>
  <si>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</si>
  <si>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</si>
  <si>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</si>
  <si>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</si>
  <si>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</si>
  <si>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</si>
  <si>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</si>
  <si>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</si>
  <si>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</si>
  <si>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</si>
  <si>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</si>
  <si>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</si>
  <si>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</si>
  <si>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</si>
  <si>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</si>
  <si>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</si>
  <si>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</si>
  <si>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</si>
  <si>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</si>
  <si>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</si>
  <si>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</si>
  <si>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</si>
  <si>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</si>
  <si>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</si>
  <si>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</si>
  <si>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</si>
  <si>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</si>
  <si>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</si>
  <si>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</si>
  <si>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</si>
  <si>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</si>
  <si>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</si>
  <si>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</si>
  <si>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</si>
  <si>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</si>
  <si>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</si>
  <si>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</si>
  <si>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</si>
  <si>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</si>
  <si>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</si>
  <si>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</si>
  <si>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</si>
  <si>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</si>
  <si>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</si>
  <si>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</si>
  <si>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</si>
  <si>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</si>
  <si>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</si>
  <si>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</si>
  <si>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</si>
  <si>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</si>
  <si>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</si>
  <si>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</si>
  <si>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</si>
  <si>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</si>
  <si>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</si>
  <si>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</si>
  <si>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</si>
  <si>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</si>
  <si>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</si>
  <si>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</si>
  <si>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</si>
  <si>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</si>
  <si>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</si>
  <si>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</si>
  <si>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</si>
  <si>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</si>
  <si>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</si>
  <si>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</si>
  <si>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</si>
  <si>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</si>
  <si>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</si>
  <si>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</si>
  <si>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</si>
  <si>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</si>
  <si>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</si>
  <si>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</si>
  <si>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</si>
  <si>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</si>
  <si>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</si>
  <si>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</si>
  <si>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</si>
  <si>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</si>
  <si>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</si>
  <si>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</si>
  <si>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</si>
  <si>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</si>
  <si>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</si>
  <si>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</si>
  <si>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</si>
  <si>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</si>
  <si>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</si>
  <si>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</si>
  <si>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</si>
  <si>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</si>
  <si>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</si>
  <si>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</si>
  <si>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</si>
  <si>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</si>
  <si>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</si>
  <si>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</si>
  <si>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</si>
  <si>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</si>
  <si>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</si>
  <si>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</si>
  <si>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</si>
  <si>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</si>
  <si>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</si>
  <si>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</si>
  <si>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</si>
  <si>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</si>
  <si>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</si>
  <si>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</si>
  <si>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</si>
  <si>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</si>
  <si>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</si>
  <si>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</si>
  <si>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</si>
  <si>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</si>
  <si>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</si>
  <si>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</si>
  <si>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</si>
  <si>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</si>
  <si>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</si>
  <si>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</si>
  <si>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</si>
  <si>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</si>
  <si>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</si>
  <si>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</si>
  <si>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</si>
  <si>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</si>
  <si>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</si>
  <si>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</si>
  <si>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</si>
  <si>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</si>
  <si>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</si>
  <si>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</si>
  <si>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</si>
  <si>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</si>
  <si>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</si>
  <si>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</si>
  <si>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</si>
  <si>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</si>
  <si>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</si>
  <si>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</si>
  <si>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</si>
  <si>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</si>
  <si>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</si>
  <si>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</si>
  <si>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</si>
  <si>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</si>
  <si>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</si>
  <si>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</si>
  <si>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</si>
  <si>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</si>
  <si>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</si>
  <si>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</si>
  <si>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</si>
  <si>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</si>
  <si>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</si>
  <si>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</si>
  <si>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</si>
  <si>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</si>
  <si>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</si>
  <si>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</si>
  <si>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</si>
  <si>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</si>
  <si>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</si>
  <si>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</si>
  <si>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</si>
  <si>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</si>
  <si>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</si>
  <si>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</si>
  <si>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</si>
  <si>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</si>
  <si>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</si>
  <si>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</si>
  <si>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</si>
  <si>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</si>
  <si>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</si>
  <si>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</si>
  <si>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</si>
  <si>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</si>
  <si>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</si>
  <si>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</si>
  <si>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</si>
  <si>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</si>
  <si>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</si>
  <si>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</si>
  <si>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</si>
  <si>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</si>
  <si>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</si>
  <si>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</si>
  <si>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</si>
  <si>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</si>
  <si>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</si>
  <si>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</si>
  <si>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</si>
  <si>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</si>
  <si>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</si>
  <si>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</si>
  <si>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</si>
  <si>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</si>
  <si>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</si>
  <si>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</si>
  <si>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</si>
  <si>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</si>
  <si>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</si>
  <si>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</si>
  <si>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</si>
  <si>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</si>
  <si>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</si>
  <si>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</si>
  <si>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</si>
  <si>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</si>
  <si>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</si>
  <si>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</si>
  <si>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</si>
  <si>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</si>
  <si>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</si>
  <si>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</si>
  <si>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</si>
  <si>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</si>
  <si>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</si>
  <si>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</si>
  <si>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</si>
  <si>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</si>
  <si>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</si>
  <si>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</si>
  <si>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</si>
  <si>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</si>
  <si>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</si>
  <si>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</si>
  <si>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</si>
  <si>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</si>
  <si>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</si>
  <si>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</si>
  <si>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</si>
  <si>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</si>
  <si>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</si>
  <si>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</si>
  <si>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</si>
  <si>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</si>
  <si>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</si>
  <si>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</si>
  <si>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</si>
  <si>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</si>
  <si>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</si>
  <si>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</si>
  <si>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</si>
  <si>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</si>
  <si>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</si>
  <si>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</si>
  <si>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</si>
  <si>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</si>
  <si>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</si>
  <si>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</si>
  <si>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</si>
  <si>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</si>
  <si>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</si>
  <si>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</si>
  <si>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</si>
  <si>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</si>
  <si>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</si>
  <si>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</si>
  <si>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</si>
  <si>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</si>
  <si>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</si>
  <si>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</si>
  <si>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</si>
  <si>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</si>
  <si>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</si>
  <si>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</si>
  <si>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</si>
  <si>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</si>
  <si>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</si>
  <si>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</si>
  <si>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</si>
  <si>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</si>
  <si>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</si>
  <si>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</si>
  <si>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</si>
  <si>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</si>
  <si>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</si>
  <si>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</si>
  <si>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</si>
  <si>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</si>
  <si>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</si>
  <si>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</si>
  <si>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</si>
  <si>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</si>
  <si>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</si>
  <si>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</si>
  <si>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</si>
  <si>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</si>
  <si>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</si>
  <si>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</si>
  <si>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</si>
  <si>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</si>
  <si>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</si>
  <si>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</si>
  <si>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</si>
  <si>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</si>
  <si>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</si>
  <si>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</si>
  <si>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</si>
  <si>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</si>
  <si>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</si>
  <si>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</si>
  <si>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</si>
  <si>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</si>
  <si>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</si>
  <si>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</si>
  <si>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</si>
  <si>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</si>
  <si>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</si>
  <si>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</si>
  <si>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</si>
  <si>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</si>
  <si>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</si>
  <si>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</si>
  <si>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</si>
  <si>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</si>
  <si>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</si>
  <si>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</si>
  <si>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</si>
  <si>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</si>
  <si>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</si>
  <si>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</si>
  <si>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</si>
  <si>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</si>
  <si>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</si>
  <si>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</si>
  <si>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</si>
  <si>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</si>
  <si>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</si>
  <si>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</si>
  <si>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</si>
  <si>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</si>
  <si>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</si>
  <si>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</si>
  <si>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</si>
  <si>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</si>
  <si>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</si>
  <si>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</si>
  <si>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</si>
  <si>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</si>
  <si>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</si>
  <si>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</si>
  <si>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</si>
  <si>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</si>
  <si>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</si>
  <si>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</si>
  <si>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</si>
  <si>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</si>
  <si>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</si>
  <si>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</si>
  <si>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</si>
  <si>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</si>
  <si>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</si>
  <si>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</si>
  <si>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</si>
  <si>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</si>
  <si>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</si>
  <si>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</si>
  <si>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</si>
  <si>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</si>
  <si>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</si>
  <si>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</si>
  <si>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</si>
  <si>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</si>
  <si>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</si>
  <si>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</si>
  <si>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</si>
  <si>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</si>
  <si>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</si>
  <si>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</si>
  <si>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</si>
  <si>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</si>
  <si>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</si>
  <si>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</si>
  <si>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</si>
  <si>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</si>
  <si>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</si>
  <si>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</si>
  <si>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</si>
  <si>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</si>
  <si>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</si>
  <si>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</si>
  <si>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</si>
  <si>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</si>
  <si>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</si>
  <si>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</si>
  <si>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</si>
  <si>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</si>
  <si>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</si>
  <si>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</si>
  <si>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</si>
  <si>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</si>
  <si>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</si>
  <si>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</si>
  <si>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</si>
  <si>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</si>
  <si>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</si>
  <si>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</si>
  <si>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</si>
  <si>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</si>
  <si>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</si>
  <si>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</si>
  <si>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</si>
  <si>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</si>
  <si>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</si>
  <si>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</si>
  <si>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</si>
  <si>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</si>
  <si>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</si>
  <si>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</si>
  <si>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</si>
  <si>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</si>
  <si>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</si>
  <si>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</si>
  <si>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</si>
  <si>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</si>
  <si>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</si>
  <si>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</si>
  <si>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</si>
  <si>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</si>
  <si>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</si>
  <si>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</si>
  <si>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</si>
  <si>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</si>
  <si>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</si>
  <si>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</si>
  <si>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</si>
  <si>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</si>
  <si>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</si>
  <si>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</si>
  <si>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</si>
  <si>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</si>
  <si>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</si>
  <si>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</si>
  <si>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</si>
  <si>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</si>
  <si>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</si>
  <si>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</si>
  <si>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</si>
  <si>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</si>
  <si>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</si>
  <si>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</si>
  <si>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</si>
  <si>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</si>
  <si>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</si>
  <si>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</si>
  <si>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</si>
  <si>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</si>
  <si>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</si>
  <si>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</si>
  <si>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</si>
  <si>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</si>
  <si>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</si>
  <si>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</si>
  <si>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</si>
  <si>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</si>
  <si>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</si>
  <si>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</si>
  <si>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</si>
  <si>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</si>
  <si>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</si>
  <si>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</si>
  <si>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</si>
  <si>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</si>
  <si>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</si>
  <si>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</si>
  <si>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</si>
  <si>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</si>
  <si>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</si>
  <si>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</si>
  <si>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</si>
  <si>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</si>
  <si>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</si>
  <si>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</si>
  <si>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</si>
  <si>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</si>
  <si>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</si>
  <si>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</si>
  <si>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</si>
  <si>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</si>
  <si>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</si>
  <si>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</si>
  <si>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</si>
  <si>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</si>
  <si>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</si>
  <si>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</si>
  <si>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</si>
  <si>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</si>
  <si>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</si>
  <si>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</si>
  <si>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</si>
  <si>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</si>
  <si>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</si>
  <si>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</si>
  <si>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</si>
  <si>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</si>
  <si>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</si>
  <si>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</si>
  <si>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</si>
  <si>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</si>
  <si>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</si>
  <si>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</si>
  <si>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</si>
  <si>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</si>
  <si>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</si>
  <si>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</si>
  <si>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</si>
  <si>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</si>
  <si>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</si>
  <si>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</si>
  <si>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</si>
  <si>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</si>
  <si>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</si>
  <si>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</si>
  <si>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</si>
  <si>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</si>
  <si>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</si>
  <si>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</si>
  <si>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</si>
  <si>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</si>
  <si>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</si>
  <si>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</si>
  <si>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</si>
  <si>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</si>
  <si>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</si>
  <si>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</si>
  <si>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</si>
  <si>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</si>
  <si>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</si>
  <si>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</si>
  <si>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</si>
  <si>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</si>
  <si>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</si>
  <si>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</si>
  <si>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</si>
  <si>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</si>
  <si>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</si>
  <si>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</si>
  <si>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</si>
  <si>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</si>
  <si>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</si>
  <si>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</si>
  <si>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</si>
  <si>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</si>
  <si>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</si>
  <si>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</si>
  <si>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</si>
  <si>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</si>
  <si>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</si>
  <si>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</si>
  <si>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</si>
  <si>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</si>
  <si>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</si>
  <si>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</si>
  <si>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</si>
  <si>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</si>
  <si>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</si>
  <si>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</si>
  <si>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</si>
  <si>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</si>
  <si>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</si>
  <si>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</si>
  <si>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</si>
  <si>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</si>
  <si>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</si>
  <si>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</si>
  <si>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</si>
  <si>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</si>
  <si>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</si>
  <si>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</si>
  <si>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</si>
  <si>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</si>
  <si>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</si>
  <si>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</si>
  <si>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</si>
  <si>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</si>
  <si>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</si>
  <si>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</si>
  <si>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</si>
  <si>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</si>
  <si>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</si>
  <si>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</si>
  <si>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</si>
  <si>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</si>
  <si>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</si>
  <si>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</si>
  <si>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</si>
  <si>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</si>
  <si>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</si>
  <si>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</si>
  <si>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</si>
  <si>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</si>
  <si>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</si>
  <si>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</si>
  <si>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</si>
  <si>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</si>
  <si>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</si>
  <si>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</si>
  <si>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</si>
  <si>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</si>
  <si>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</si>
  <si>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</si>
  <si>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</si>
  <si>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</si>
  <si>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</si>
  <si>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</si>
  <si>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</si>
  <si>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</si>
  <si>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</si>
  <si>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</si>
  <si>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</si>
  <si>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</si>
  <si>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</si>
  <si>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</si>
  <si>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</si>
  <si>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</si>
  <si>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</si>
  <si>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</si>
  <si>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</si>
  <si>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</si>
  <si>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</si>
  <si>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</si>
  <si>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</si>
  <si>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</si>
  <si>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</si>
  <si>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</si>
  <si>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</si>
  <si>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</si>
  <si>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</si>
  <si>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</si>
  <si>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</si>
  <si>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</si>
  <si>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</si>
  <si>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</si>
  <si>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</si>
  <si>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</si>
  <si>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</si>
  <si>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</si>
  <si>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</si>
  <si>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</si>
  <si>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</si>
  <si>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</si>
  <si>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</si>
  <si>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</si>
  <si>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</si>
  <si>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</si>
  <si>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</si>
  <si>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</si>
  <si>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</si>
  <si>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</si>
  <si>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</si>
  <si>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</si>
  <si>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</si>
  <si>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</si>
  <si>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</si>
  <si>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</si>
  <si>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</si>
  <si>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</si>
  <si>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</si>
  <si>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</si>
  <si>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</si>
  <si>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</si>
  <si>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</si>
  <si>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</si>
  <si>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</si>
  <si>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</si>
  <si>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</si>
  <si>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</si>
  <si>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</si>
  <si>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</si>
  <si>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</si>
  <si>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</si>
  <si>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</si>
  <si>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</si>
  <si>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</si>
  <si>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</si>
  <si>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</si>
  <si>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</si>
  <si>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</si>
  <si>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</si>
  <si>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</si>
  <si>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</si>
  <si>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</si>
  <si>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</si>
  <si>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</si>
  <si>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</si>
  <si>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</si>
  <si>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</si>
  <si>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</si>
  <si>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</si>
  <si>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</si>
  <si>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</si>
  <si>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</si>
  <si>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</si>
  <si>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</si>
  <si>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</si>
  <si>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</si>
  <si>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</si>
  <si>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</si>
  <si>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</si>
  <si>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</si>
  <si>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</si>
  <si>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</si>
  <si>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</si>
  <si>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</si>
  <si>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</si>
  <si>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</si>
  <si>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</si>
  <si>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</si>
  <si>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</si>
  <si>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</si>
  <si>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</si>
  <si>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</si>
  <si>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</si>
  <si>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</si>
  <si>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</si>
  <si>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</si>
  <si>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</si>
  <si>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</si>
  <si>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</si>
  <si>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</si>
  <si>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</si>
  <si>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</si>
  <si>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</si>
  <si>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</si>
  <si>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</si>
  <si>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</si>
  <si>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</si>
  <si>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</si>
  <si>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</si>
  <si>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</si>
  <si>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</si>
  <si>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</si>
  <si>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</si>
  <si>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</si>
  <si>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</si>
  <si>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</si>
  <si>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</si>
  <si>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</si>
  <si>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</si>
  <si>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</si>
  <si>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</si>
  <si>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</si>
  <si>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</si>
  <si>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</si>
  <si>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</si>
  <si>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</si>
  <si>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</si>
  <si>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</si>
  <si>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</si>
  <si>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</si>
  <si>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</si>
  <si>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</si>
  <si>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</si>
  <si>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</si>
  <si>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</si>
  <si>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</si>
  <si>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</si>
  <si>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</si>
  <si>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</si>
  <si>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</si>
  <si>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</si>
  <si>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</si>
  <si>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</si>
  <si>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</si>
  <si>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</si>
  <si>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</si>
  <si>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</si>
  <si>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</si>
  <si>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</si>
  <si>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</si>
  <si>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</si>
  <si>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</si>
  <si>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</si>
  <si>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</si>
  <si>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</si>
  <si>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</si>
  <si>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</si>
  <si>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</si>
  <si>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</si>
  <si>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</si>
  <si>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</si>
  <si>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</si>
  <si>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</si>
  <si>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</si>
  <si>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</si>
  <si>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</si>
  <si>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</si>
  <si>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</si>
  <si>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</si>
  <si>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</si>
  <si>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</si>
  <si>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</si>
  <si>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</si>
  <si>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</si>
  <si>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</si>
  <si>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</si>
  <si>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</si>
  <si>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</si>
  <si>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</si>
  <si>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</si>
  <si>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</si>
  <si>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</si>
  <si>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</si>
  <si>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</si>
  <si>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</si>
  <si>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</si>
  <si>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</si>
  <si>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</si>
  <si>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</si>
  <si>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</si>
  <si>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</si>
  <si>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</si>
  <si>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</si>
  <si>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</si>
  <si>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</si>
  <si>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</si>
  <si>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</si>
  <si>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</si>
  <si>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</si>
  <si>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</si>
  <si>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</si>
  <si>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</si>
  <si>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</si>
  <si>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</si>
  <si>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</si>
  <si>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</si>
  <si>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</si>
  <si>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</si>
  <si>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</si>
  <si>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</si>
  <si>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</si>
  <si>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</si>
  <si>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</si>
  <si>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</si>
  <si>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</si>
  <si>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</si>
  <si>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</si>
  <si>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</si>
  <si>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</si>
  <si>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</si>
  <si>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</si>
  <si>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</si>
  <si>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</si>
  <si>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</si>
  <si>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</si>
  <si>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</si>
  <si>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</si>
  <si>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</si>
  <si>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</si>
  <si>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</si>
  <si>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</si>
  <si>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</si>
  <si>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</si>
  <si>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</si>
  <si>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</si>
  <si>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</si>
  <si>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</si>
  <si>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</si>
  <si>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</si>
  <si>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</si>
  <si>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</si>
  <si>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</si>
  <si>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</si>
  <si>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</si>
  <si>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</si>
  <si>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</si>
  <si>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</si>
  <si>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</si>
  <si>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</si>
  <si>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</si>
  <si>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</si>
  <si>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</si>
  <si>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</si>
  <si>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</si>
  <si>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</si>
  <si>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</si>
  <si>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</si>
  <si>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</si>
  <si>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</si>
  <si>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</si>
  <si>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</si>
  <si>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</si>
  <si>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</si>
  <si>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</si>
  <si>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</si>
  <si>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</si>
  <si>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</si>
  <si>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</si>
  <si>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</si>
  <si>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</si>
  <si>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</si>
  <si>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</si>
  <si>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</si>
  <si>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</si>
  <si>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</si>
  <si>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</si>
  <si>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</si>
  <si>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</si>
  <si>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</si>
  <si>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</si>
  <si>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</si>
  <si>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</si>
  <si>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</si>
  <si>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</si>
  <si>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</si>
  <si>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</si>
  <si>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</si>
  <si>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</si>
  <si>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</si>
  <si>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</si>
  <si>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</si>
  <si>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</si>
  <si>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</si>
  <si>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</si>
  <si>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</si>
  <si>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</si>
  <si>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</si>
  <si>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</si>
  <si>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</si>
  <si>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</si>
  <si>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</si>
  <si>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</si>
  <si>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</si>
  <si>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</si>
  <si>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</si>
  <si>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</si>
  <si>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</si>
  <si>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</si>
  <si>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</si>
  <si>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</si>
  <si>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</si>
  <si>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</si>
  <si>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</si>
  <si>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</si>
  <si>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</si>
  <si>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</si>
  <si>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</si>
  <si>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</si>
  <si>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</si>
  <si>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</si>
  <si>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</si>
  <si>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</si>
  <si>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</si>
  <si>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</si>
  <si>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</si>
  <si>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</si>
  <si>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</si>
  <si>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</si>
  <si>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</si>
  <si>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</si>
  <si>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</si>
  <si>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</si>
  <si>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</si>
  <si>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</si>
  <si>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</si>
  <si>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</si>
  <si>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</si>
  <si>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</si>
  <si>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</si>
  <si>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</si>
  <si>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</si>
  <si>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</si>
  <si>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</si>
  <si>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</si>
  <si>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</si>
  <si>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</si>
  <si>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</si>
  <si>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</si>
  <si>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</si>
  <si>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</si>
  <si>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</si>
  <si>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</si>
  <si>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</si>
  <si>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</si>
  <si>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</si>
  <si>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</si>
  <si>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</si>
  <si>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</si>
  <si>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</si>
  <si>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</si>
  <si>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</si>
  <si>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</si>
  <si>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</si>
  <si>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</si>
  <si>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</si>
  <si>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</si>
  <si>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</si>
  <si>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</si>
  <si>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</si>
  <si>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</si>
  <si>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</si>
  <si>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</si>
  <si>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</si>
  <si>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</si>
  <si>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</si>
  <si>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</si>
  <si>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</si>
  <si>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</si>
  <si>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</si>
  <si>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</si>
  <si>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</si>
  <si>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</si>
  <si>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</si>
  <si>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</si>
  <si>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</si>
  <si>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</si>
  <si>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</si>
  <si>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</si>
  <si>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</si>
  <si>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</si>
  <si>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</si>
  <si>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</si>
  <si>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</si>
  <si>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</si>
  <si>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</si>
  <si>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</si>
  <si>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</si>
  <si>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</si>
  <si>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</si>
  <si>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</si>
  <si>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</si>
  <si>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</si>
  <si>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</si>
  <si>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</si>
  <si>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</si>
  <si>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</si>
  <si>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</si>
  <si>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</si>
  <si>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</si>
  <si>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</si>
  <si>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</si>
  <si>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</si>
  <si>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</si>
  <si>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</si>
  <si>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</si>
  <si>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</si>
  <si>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</si>
  <si>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</si>
  <si>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</si>
  <si>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</si>
  <si>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</si>
  <si>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</si>
  <si>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</si>
  <si>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</si>
  <si>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</si>
  <si>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</si>
  <si>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</si>
  <si>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</si>
  <si>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</si>
  <si>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</si>
  <si>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</si>
  <si>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</si>
  <si>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</si>
  <si>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</si>
  <si>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</si>
  <si>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</si>
  <si>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</si>
  <si>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</si>
  <si>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</si>
  <si>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</si>
  <si>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</si>
  <si>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</si>
  <si>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</si>
  <si>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</si>
  <si>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</si>
  <si>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</si>
  <si>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</si>
  <si>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</si>
  <si>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</si>
  <si>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</si>
  <si>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</si>
  <si>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</si>
  <si>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</si>
  <si>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</si>
  <si>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</si>
  <si>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</si>
  <si>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</si>
  <si>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</si>
  <si>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</si>
  <si>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</si>
  <si>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</si>
  <si>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</si>
  <si>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</si>
  <si>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</si>
  <si>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</si>
  <si>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</si>
  <si>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</si>
  <si>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</si>
  <si>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</si>
  <si>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</si>
  <si>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</si>
  <si>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</si>
  <si>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</si>
  <si>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</si>
  <si>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</si>
  <si>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</si>
  <si>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</si>
  <si>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</si>
  <si>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</si>
  <si>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</si>
  <si>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</si>
  <si>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</si>
  <si>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</si>
  <si>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</si>
  <si>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</si>
  <si>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</si>
  <si>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</si>
  <si>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</si>
  <si>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</si>
  <si>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</si>
  <si>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</si>
  <si>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</si>
  <si>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</si>
  <si>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</si>
  <si>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</si>
  <si>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</si>
  <si>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</si>
  <si>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</si>
  <si>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</si>
  <si>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</si>
  <si>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</si>
  <si>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</si>
  <si>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</si>
  <si>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</si>
  <si>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</si>
  <si>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</si>
  <si>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</si>
  <si>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</si>
  <si>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</si>
  <si>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</si>
  <si>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</si>
  <si>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</si>
  <si>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</si>
  <si>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</si>
  <si>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</si>
  <si>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</si>
  <si>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</si>
  <si>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</si>
  <si>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</si>
  <si>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</si>
  <si>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</si>
  <si>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</si>
  <si>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</si>
  <si>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</si>
  <si>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</si>
  <si>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</si>
  <si>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</si>
  <si>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</si>
  <si>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</si>
  <si>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</si>
  <si>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</si>
  <si>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</si>
  <si>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</si>
  <si>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</si>
  <si>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</si>
  <si>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</si>
  <si>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</si>
  <si>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</si>
  <si>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</si>
  <si>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</si>
  <si>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</si>
  <si>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</si>
  <si>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</si>
  <si>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</si>
  <si>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</si>
  <si>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</si>
  <si>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</si>
  <si>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</si>
  <si>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</si>
  <si>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</si>
  <si>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</si>
  <si>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</si>
  <si>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</si>
  <si>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</si>
  <si>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</si>
  <si>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</si>
  <si>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</si>
  <si>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</si>
  <si>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</si>
  <si>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</si>
  <si>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</si>
  <si>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</si>
  <si>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</si>
  <si>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</si>
  <si>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</si>
  <si>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</si>
  <si>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</si>
  <si>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</si>
  <si>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</si>
  <si>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</si>
  <si>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</si>
  <si>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</si>
  <si>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</si>
  <si>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</si>
  <si>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</si>
  <si>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</si>
  <si>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</si>
  <si>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</si>
  <si>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</si>
  <si>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</si>
  <si>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</si>
  <si>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</si>
  <si>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</si>
  <si>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</si>
  <si>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</si>
  <si>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</si>
  <si>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</si>
  <si>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</si>
  <si>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</si>
  <si>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</si>
  <si>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</si>
  <si>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</si>
  <si>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</si>
  <si>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</si>
  <si>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</si>
  <si>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</si>
  <si>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</si>
  <si>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</si>
  <si>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</si>
  <si>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</si>
  <si>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</si>
  <si>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</si>
  <si>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</si>
  <si>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</si>
  <si>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</si>
  <si>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</si>
  <si>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</si>
  <si>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</si>
  <si>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</si>
  <si>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</si>
  <si>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</si>
  <si>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</si>
  <si>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</si>
  <si>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</si>
  <si>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</si>
  <si>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</si>
  <si>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</si>
  <si>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</si>
  <si>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</si>
  <si>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</si>
  <si>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</si>
  <si>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</si>
  <si>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</si>
  <si>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</si>
  <si>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</si>
  <si>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</si>
  <si>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</si>
  <si>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</si>
  <si>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</si>
  <si>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</si>
  <si>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</si>
  <si>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</si>
  <si>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</si>
  <si>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</si>
  <si>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</si>
  <si>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</si>
  <si>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</si>
  <si>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</si>
  <si>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</si>
  <si>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</si>
  <si>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</si>
  <si>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</si>
  <si>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</si>
  <si>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</si>
  <si>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</si>
  <si>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</si>
  <si>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</si>
  <si>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</si>
  <si>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</si>
  <si>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</si>
  <si>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</si>
  <si>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</si>
  <si>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</si>
  <si>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</si>
  <si>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</si>
  <si>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</si>
  <si>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</si>
  <si>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</si>
  <si>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</si>
  <si>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</si>
  <si>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</si>
  <si>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</si>
  <si>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</si>
  <si>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</si>
  <si>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</si>
  <si>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</si>
  <si>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</si>
  <si>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</si>
  <si>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</si>
  <si>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</si>
  <si>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</si>
  <si>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</si>
  <si>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</si>
  <si>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</si>
  <si>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</si>
  <si>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</si>
  <si>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</si>
  <si>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</si>
  <si>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</si>
  <si>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</si>
  <si>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</si>
  <si>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</si>
  <si>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</si>
  <si>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</si>
  <si>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</si>
  <si>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</si>
  <si>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</si>
  <si>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</si>
  <si>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</si>
  <si>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</si>
  <si>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</si>
  <si>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</si>
  <si>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</si>
  <si>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</si>
  <si>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</si>
  <si>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</si>
  <si>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</si>
  <si>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</si>
  <si>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</si>
  <si>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</si>
  <si>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</si>
  <si>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</si>
  <si>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</si>
  <si>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</si>
  <si>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</si>
  <si>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</si>
  <si>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</si>
  <si>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</si>
  <si>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</si>
  <si>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</si>
  <si>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</si>
  <si>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</si>
  <si>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</si>
  <si>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</si>
  <si>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</si>
  <si>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</si>
  <si>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</si>
  <si>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</si>
  <si>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</si>
  <si>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</si>
  <si>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</si>
  <si>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</si>
  <si>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</si>
  <si>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</si>
  <si>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</si>
  <si>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</si>
  <si>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</si>
  <si>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</si>
  <si>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</si>
  <si>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</si>
  <si>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</si>
  <si>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</si>
  <si>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</si>
  <si>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</si>
  <si>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</si>
  <si>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</si>
  <si>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</si>
  <si>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</si>
  <si>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</si>
  <si>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</si>
  <si>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</si>
  <si>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</si>
  <si>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</si>
  <si>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</si>
  <si>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</si>
  <si>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</si>
  <si>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</si>
  <si>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</si>
  <si>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</si>
  <si>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</si>
  <si>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</si>
  <si>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</si>
  <si>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</si>
  <si>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</si>
  <si>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</si>
  <si>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</si>
  <si>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</si>
  <si>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</si>
  <si>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</si>
  <si>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</si>
  <si>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</si>
  <si>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</si>
  <si>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</si>
  <si>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</si>
  <si>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</si>
  <si>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</si>
  <si>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</si>
  <si>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</si>
  <si>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</si>
  <si>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</si>
  <si>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</si>
  <si>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</si>
  <si>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</si>
  <si>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</si>
  <si>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</si>
  <si>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</si>
  <si>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</si>
  <si>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</si>
  <si>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</si>
  <si>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</si>
  <si>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</si>
  <si>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</si>
  <si>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</si>
  <si>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</si>
  <si>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</si>
  <si>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</si>
  <si>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</si>
  <si>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</si>
  <si>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</si>
  <si>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</si>
  <si>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</si>
  <si>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</si>
  <si>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</si>
  <si>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</si>
  <si>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</si>
  <si>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</si>
  <si>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</si>
  <si>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</si>
  <si>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</si>
  <si>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</si>
  <si>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</si>
  <si>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</si>
  <si>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</si>
  <si>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</si>
  <si>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</si>
  <si>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</si>
  <si>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</si>
  <si>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</si>
  <si>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</si>
  <si>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</si>
  <si>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</si>
  <si>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</si>
  <si>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</si>
  <si>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</si>
  <si>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</si>
  <si>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</si>
  <si>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</si>
  <si>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</si>
  <si>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</si>
  <si>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</si>
  <si>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</si>
  <si>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</si>
  <si>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</si>
  <si>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</si>
  <si>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</si>
  <si>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</si>
  <si>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</si>
  <si>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</si>
  <si>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</si>
  <si>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</si>
  <si>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</si>
  <si>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</si>
  <si>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</si>
  <si>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</si>
  <si>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</si>
  <si>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</si>
  <si>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</si>
  <si>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</si>
  <si>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</si>
  <si>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</si>
  <si>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</si>
  <si>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</si>
  <si>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</si>
  <si>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</si>
  <si>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</si>
  <si>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</si>
  <si>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</si>
  <si>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</si>
  <si>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</si>
  <si>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</si>
  <si>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</si>
  <si>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</si>
  <si>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</si>
  <si>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</si>
  <si>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</si>
  <si>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</si>
  <si>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</si>
  <si>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</si>
  <si>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</si>
  <si>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</si>
  <si>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</si>
  <si>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</si>
  <si>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</si>
  <si>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</si>
  <si>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</si>
  <si>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</si>
  <si>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</si>
  <si>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</si>
  <si>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</si>
  <si>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</si>
  <si>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</si>
  <si>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</si>
  <si>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</si>
  <si>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</si>
  <si>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</si>
  <si>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</si>
  <si>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</si>
  <si>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</si>
  <si>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</si>
  <si>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</si>
  <si>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</si>
  <si>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</si>
  <si>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</si>
  <si>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</si>
  <si>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</si>
  <si>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</si>
  <si>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</si>
  <si>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</si>
  <si>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</si>
  <si>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</si>
  <si>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</si>
  <si>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</si>
  <si>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</si>
  <si>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</si>
  <si>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</si>
  <si>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</si>
  <si>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</si>
  <si>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</si>
  <si>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</si>
  <si>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</si>
  <si>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</si>
  <si>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</si>
  <si>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</si>
  <si>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</si>
  <si>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</si>
  <si>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</si>
  <si>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</si>
  <si>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</si>
  <si>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</si>
  <si>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</si>
  <si>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</si>
  <si>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</si>
  <si>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</si>
  <si>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</si>
  <si>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</si>
  <si>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</si>
  <si>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</si>
  <si>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</si>
  <si>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</si>
  <si>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</si>
  <si>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</si>
  <si>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</si>
  <si>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</si>
  <si>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</si>
  <si>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</si>
  <si>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</si>
  <si>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</si>
  <si>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</si>
  <si>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</si>
  <si>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</si>
  <si>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</si>
  <si>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</si>
  <si>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</si>
  <si>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</si>
  <si>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</si>
  <si>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</si>
  <si>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</si>
  <si>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</si>
  <si>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</si>
  <si>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</si>
  <si>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</si>
  <si>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</si>
  <si>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</si>
  <si>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</si>
  <si>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</si>
  <si>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</si>
  <si>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</si>
  <si>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</si>
  <si>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</si>
  <si>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</si>
  <si>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</si>
  <si>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</si>
  <si>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</si>
  <si>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</si>
  <si>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</si>
  <si>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</si>
  <si>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</si>
  <si>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</si>
  <si>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</si>
  <si>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</si>
  <si>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</si>
  <si>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</si>
  <si>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</si>
  <si>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</si>
  <si>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</si>
  <si>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</si>
  <si>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</si>
  <si>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</si>
  <si>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</si>
  <si>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</si>
  <si>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</si>
  <si>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</si>
  <si>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</si>
  <si>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</si>
  <si>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</si>
  <si>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</si>
  <si>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</si>
  <si>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</si>
  <si>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</si>
  <si>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</si>
  <si>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</si>
  <si>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</si>
  <si>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</si>
  <si>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</si>
  <si>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</si>
  <si>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</si>
  <si>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</si>
  <si>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</si>
  <si>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</si>
  <si>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</si>
  <si>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</si>
  <si>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</si>
  <si>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</si>
  <si>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</si>
  <si>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</si>
  <si>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</si>
  <si>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</si>
  <si>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</si>
  <si>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</si>
  <si>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</si>
  <si>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</si>
  <si>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</si>
  <si>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</si>
  <si>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</si>
  <si>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</si>
  <si>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</si>
  <si>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</si>
  <si>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</si>
  <si>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</si>
  <si>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</si>
  <si>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</si>
  <si>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</si>
  <si>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</si>
  <si>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</si>
  <si>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</si>
  <si>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</si>
  <si>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</si>
  <si>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</si>
  <si>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</si>
  <si>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</si>
  <si>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</si>
  <si>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</si>
  <si>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</si>
  <si>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</si>
  <si>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</si>
  <si>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</si>
  <si>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</si>
  <si>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</si>
  <si>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</si>
  <si>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</si>
  <si>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</si>
  <si>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</si>
  <si>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</si>
  <si>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</si>
  <si>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</si>
  <si>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</si>
  <si>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</si>
  <si>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</si>
  <si>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</si>
  <si>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</si>
  <si>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</si>
  <si>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</si>
  <si>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</si>
  <si>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</si>
  <si>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</si>
  <si>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</si>
  <si>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</si>
  <si>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</si>
  <si>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</si>
  <si>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</si>
  <si>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</si>
  <si>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</si>
  <si>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</si>
  <si>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</si>
  <si>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</si>
  <si>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</si>
  <si>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</si>
  <si>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</si>
  <si>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</si>
  <si>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</si>
  <si>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</si>
  <si>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</si>
  <si>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</si>
  <si>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</si>
  <si>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</si>
  <si>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</si>
  <si>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</si>
  <si>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</si>
  <si>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</si>
  <si>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</si>
  <si>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</si>
  <si>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</si>
  <si>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</si>
  <si>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</si>
  <si>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</si>
  <si>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</si>
  <si>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</si>
  <si>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</si>
  <si>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</si>
  <si>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</si>
  <si>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</si>
  <si>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</si>
  <si>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</si>
  <si>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</si>
  <si>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</si>
  <si>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</si>
  <si>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</si>
  <si>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</si>
  <si>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</si>
  <si>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</si>
  <si>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</si>
  <si>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</si>
  <si>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</si>
  <si>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</si>
  <si>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</si>
  <si>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</si>
  <si>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</si>
  <si>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</si>
  <si>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</si>
  <si>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</si>
  <si>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</si>
  <si>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</si>
  <si>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</si>
  <si>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</si>
  <si>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</si>
  <si>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</si>
  <si>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</si>
  <si>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</si>
  <si>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</si>
  <si>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</si>
  <si>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</si>
  <si>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</si>
  <si>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</si>
  <si>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</si>
  <si>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</si>
  <si>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</si>
  <si>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</si>
  <si>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</si>
  <si>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</si>
  <si>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</si>
  <si>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</si>
  <si>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</si>
  <si>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</si>
  <si>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</si>
  <si>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</si>
  <si>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</si>
  <si>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</si>
  <si>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</si>
  <si>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</si>
  <si>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</si>
  <si>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</si>
  <si>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</si>
  <si>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</si>
  <si>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</si>
  <si>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</si>
  <si>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</si>
  <si>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</si>
  <si>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</si>
  <si>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</si>
  <si>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</si>
  <si>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</si>
  <si>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</si>
  <si>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</si>
  <si>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</si>
  <si>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</si>
  <si>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</si>
  <si>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</si>
  <si>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</si>
  <si>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</si>
  <si>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</si>
  <si>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</si>
  <si>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</si>
  <si>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</si>
  <si>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</si>
  <si>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</si>
  <si>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</si>
  <si>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</si>
  <si>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</si>
  <si>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</si>
  <si>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</si>
  <si>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</si>
  <si>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</si>
  <si>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</si>
  <si>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</si>
  <si>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</si>
  <si>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</si>
  <si>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</si>
  <si>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</si>
  <si>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</si>
  <si>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</si>
  <si>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</si>
  <si>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</si>
  <si>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</si>
  <si>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</si>
  <si>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</si>
  <si>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</si>
  <si>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</si>
  <si>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</si>
  <si>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</si>
  <si>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</si>
  <si>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</si>
  <si>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</si>
  <si>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</si>
  <si>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</si>
  <si>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</si>
  <si>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</si>
  <si>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</si>
  <si>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</si>
  <si>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</si>
  <si>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</si>
  <si>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</si>
  <si>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</si>
  <si>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</si>
  <si>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</si>
  <si>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</si>
  <si>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</si>
  <si>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</si>
  <si>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</si>
  <si>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</si>
  <si>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</si>
  <si>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</si>
  <si>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</si>
  <si>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</si>
  <si>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</si>
  <si>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</si>
  <si>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</si>
  <si>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</si>
  <si>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</si>
  <si>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</si>
  <si>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</si>
  <si>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</si>
  <si>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</si>
  <si>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</si>
  <si>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</si>
  <si>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</si>
  <si>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</si>
  <si>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</si>
  <si>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</si>
  <si>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</si>
  <si>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</si>
  <si>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</si>
  <si>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</si>
  <si>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</si>
  <si>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</si>
  <si>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</si>
  <si>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</si>
  <si>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</si>
  <si>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</si>
  <si>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</si>
  <si>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</si>
  <si>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</si>
  <si>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</si>
  <si>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</si>
  <si>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</si>
  <si>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</si>
  <si>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</si>
  <si>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</si>
  <si>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</si>
  <si>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</si>
  <si>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</si>
  <si>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</si>
  <si>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</si>
  <si>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</si>
  <si>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</si>
  <si>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</si>
  <si>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</si>
  <si>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</si>
  <si>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</si>
  <si>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</si>
  <si>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</si>
  <si>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</si>
  <si>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</si>
  <si>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</si>
  <si>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</si>
  <si>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</si>
  <si>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</si>
  <si>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</si>
  <si>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</si>
  <si>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</si>
  <si>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</si>
  <si>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</si>
  <si>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</si>
  <si>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</si>
  <si>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</si>
  <si>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</si>
  <si>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</si>
  <si>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</si>
  <si>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</si>
  <si>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</si>
  <si>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</si>
  <si>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</si>
  <si>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</si>
  <si>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</si>
  <si>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</si>
  <si>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</si>
  <si>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</si>
  <si>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</si>
  <si>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</si>
  <si>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</si>
  <si>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</si>
  <si>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</si>
  <si>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</si>
  <si>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</si>
  <si>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</si>
  <si>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</si>
  <si>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</si>
  <si>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</si>
  <si>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</si>
  <si>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</si>
  <si>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</si>
  <si>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</si>
  <si>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</si>
  <si>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</si>
  <si>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</si>
  <si>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</si>
  <si>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</si>
  <si>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</si>
  <si>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</si>
  <si>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</si>
  <si>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</si>
  <si>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</si>
  <si>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</si>
  <si>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</si>
  <si>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</si>
  <si>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</si>
  <si>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</si>
  <si>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</si>
  <si>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</si>
  <si>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</si>
  <si>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</si>
  <si>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</si>
  <si>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</si>
  <si>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</si>
  <si>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</si>
  <si>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</si>
  <si>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</si>
  <si>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</si>
  <si>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</si>
  <si>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</si>
  <si>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</si>
  <si>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</si>
  <si>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</si>
  <si>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</si>
  <si>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</si>
  <si>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</si>
  <si>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</si>
  <si>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</si>
  <si>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</si>
  <si>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</si>
  <si>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</si>
  <si>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</si>
  <si>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</si>
  <si>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</si>
  <si>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</si>
  <si>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</si>
  <si>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</si>
  <si>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</si>
  <si>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</si>
  <si>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</si>
  <si>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</si>
  <si>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</si>
  <si>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</si>
  <si>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</si>
  <si>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</si>
  <si>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</si>
  <si>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</si>
  <si>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</si>
  <si>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</si>
  <si>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</si>
  <si>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</si>
  <si>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</si>
  <si>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</si>
  <si>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</si>
  <si>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</si>
  <si>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</si>
  <si>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</si>
  <si>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</si>
  <si>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</si>
  <si>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</si>
  <si>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</si>
  <si>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</si>
  <si>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</si>
  <si>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</si>
  <si>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</si>
  <si>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</si>
  <si>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</si>
  <si>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</si>
  <si>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</si>
  <si>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</si>
  <si>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</si>
  <si>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</si>
  <si>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</si>
  <si>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</si>
  <si>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</si>
  <si>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</si>
  <si>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</si>
  <si>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</si>
  <si>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</si>
  <si>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</si>
  <si>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</si>
  <si>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</si>
  <si>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</si>
  <si>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</si>
  <si>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</si>
  <si>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</si>
  <si>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</si>
  <si>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</si>
  <si>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</si>
  <si>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</si>
  <si>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</si>
  <si>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</si>
  <si>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</si>
  <si>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</si>
  <si>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</si>
  <si>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</si>
  <si>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</si>
  <si>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</si>
  <si>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</si>
  <si>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</si>
  <si>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</si>
  <si>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</si>
  <si>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</si>
  <si>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</si>
  <si>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</si>
  <si>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</si>
  <si>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</si>
  <si>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</si>
  <si>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</si>
  <si>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</si>
  <si>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</si>
  <si>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</si>
  <si>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</si>
  <si>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</si>
  <si>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</si>
  <si>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</si>
  <si>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</si>
  <si>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</si>
  <si>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</si>
  <si>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</si>
  <si>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</si>
  <si>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</si>
  <si>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</si>
  <si>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</si>
  <si>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</si>
  <si>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</si>
  <si>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</si>
  <si>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</si>
  <si>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</si>
  <si>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</si>
  <si>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</si>
  <si>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</si>
  <si>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</si>
  <si>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</si>
  <si>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</si>
  <si>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</si>
  <si>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</si>
  <si>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</si>
  <si>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</si>
  <si>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</si>
  <si>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</si>
  <si>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</si>
  <si>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</si>
  <si>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</si>
  <si>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</si>
  <si>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</si>
  <si>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</si>
  <si>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</si>
  <si>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</si>
  <si>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</si>
  <si>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</si>
  <si>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</si>
  <si>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</si>
  <si>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</si>
  <si>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</si>
  <si>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</si>
  <si>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</si>
  <si>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</si>
  <si>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</si>
  <si>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</si>
  <si>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</si>
  <si>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</si>
  <si>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</si>
  <si>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</si>
  <si>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</si>
  <si>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</si>
  <si>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</si>
  <si>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</si>
  <si>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</si>
  <si>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</si>
  <si>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</si>
  <si>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</si>
  <si>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</si>
  <si>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</si>
  <si>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</si>
  <si>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</si>
  <si>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</si>
  <si>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</si>
  <si>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</si>
  <si>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</si>
  <si>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</si>
  <si>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</si>
  <si>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</si>
  <si>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</si>
  <si>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</si>
  <si>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</si>
  <si>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</si>
  <si>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</si>
  <si>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</si>
  <si>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</si>
  <si>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</si>
  <si>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</si>
  <si>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</si>
  <si>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</si>
  <si>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</si>
  <si>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</si>
  <si>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</si>
  <si>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</si>
  <si>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</si>
  <si>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</si>
  <si>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</si>
  <si>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</si>
  <si>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</si>
  <si>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</si>
  <si>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</si>
  <si>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</si>
  <si>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</si>
  <si>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</si>
  <si>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</si>
  <si>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</si>
  <si>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</si>
  <si>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</si>
  <si>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</si>
  <si>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</si>
  <si>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</si>
  <si>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</si>
  <si>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</si>
  <si>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</si>
  <si>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</si>
  <si>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</si>
  <si>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</si>
  <si>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</si>
  <si>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</si>
  <si>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</si>
  <si>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</si>
  <si>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</si>
  <si>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</si>
  <si>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</si>
  <si>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</si>
  <si>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</si>
  <si>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</si>
  <si>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</si>
  <si>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</si>
  <si>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</si>
  <si>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</si>
  <si>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</si>
  <si>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</si>
  <si>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</si>
  <si>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</si>
  <si>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</si>
  <si>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</si>
  <si>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</si>
  <si>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</si>
  <si>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</si>
  <si>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</si>
  <si>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</si>
  <si>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</si>
  <si>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</si>
  <si>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</si>
  <si>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</si>
  <si>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</si>
  <si>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</si>
  <si>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</si>
  <si>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</si>
  <si>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</si>
  <si>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</si>
  <si>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</si>
  <si>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</si>
  <si>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</si>
  <si>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</si>
  <si>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</si>
  <si>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</si>
  <si>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</si>
  <si>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</si>
  <si>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</si>
  <si>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</si>
  <si>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</si>
  <si>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</si>
  <si>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</si>
  <si>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</si>
  <si>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</si>
  <si>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</si>
  <si>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</si>
  <si>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</si>
  <si>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</si>
  <si>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</si>
  <si>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</si>
  <si>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</si>
  <si>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</si>
  <si>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</si>
  <si>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</si>
  <si>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</si>
  <si>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</si>
  <si>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</si>
  <si>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</si>
  <si>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</si>
  <si>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</si>
  <si>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</si>
  <si>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</si>
  <si>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</si>
  <si>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</si>
  <si>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</si>
  <si>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</si>
  <si>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</si>
  <si>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</si>
  <si>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</si>
  <si>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</si>
  <si>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</si>
  <si>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</si>
  <si>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</si>
  <si>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</si>
  <si>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</si>
  <si>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</si>
  <si>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</si>
  <si>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</si>
  <si>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</si>
  <si>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</si>
  <si>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</si>
  <si>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</si>
  <si>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</si>
  <si>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</si>
  <si>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</si>
  <si>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</si>
  <si>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</si>
  <si>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</si>
  <si>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</si>
  <si>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</si>
  <si>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</si>
  <si>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</si>
  <si>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</si>
  <si>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</si>
  <si>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</si>
  <si>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</si>
  <si>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</si>
  <si>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</si>
  <si>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</si>
  <si>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</si>
  <si>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</si>
  <si>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</si>
  <si>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</si>
  <si>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</si>
  <si>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</si>
  <si>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</si>
  <si>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</si>
  <si>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</si>
  <si>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</si>
  <si>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</si>
  <si>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</si>
  <si>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</si>
  <si>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</si>
  <si>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</si>
  <si>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</si>
  <si>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</si>
  <si>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</si>
  <si>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</si>
  <si>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</si>
  <si>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</si>
  <si>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</si>
  <si>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</si>
  <si>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</si>
  <si>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</si>
  <si>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</si>
  <si>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</si>
  <si>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</si>
  <si>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</si>
  <si>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</si>
  <si>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</si>
  <si>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</si>
  <si>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</si>
  <si>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</si>
  <si>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</si>
  <si>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</si>
  <si>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</si>
  <si>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</si>
  <si>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</si>
  <si>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</si>
  <si>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</si>
  <si>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</si>
  <si>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</si>
  <si>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</si>
  <si>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</si>
  <si>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</si>
  <si>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</si>
  <si>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</si>
  <si>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</si>
  <si>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</si>
  <si>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</si>
  <si>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</si>
  <si>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</si>
  <si>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</si>
  <si>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</si>
  <si>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</si>
  <si>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</si>
  <si>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</si>
  <si>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</si>
  <si>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</si>
  <si>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</si>
  <si>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</si>
  <si>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</si>
  <si>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</si>
  <si>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</si>
  <si>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</si>
  <si>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</si>
  <si>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</si>
  <si>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</si>
  <si>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</si>
  <si>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</si>
  <si>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</si>
  <si>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</si>
  <si>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</si>
  <si>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</si>
  <si>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</si>
  <si>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</si>
  <si>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</si>
  <si>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</si>
  <si>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</si>
  <si>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</si>
  <si>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</si>
  <si>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</si>
  <si>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</si>
  <si>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</si>
  <si>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</si>
  <si>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</si>
  <si>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</si>
  <si>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</si>
  <si>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</si>
  <si>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</si>
  <si>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</si>
  <si>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</si>
  <si>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</si>
  <si>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</si>
  <si>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</si>
  <si>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</si>
  <si>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</si>
  <si>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</si>
  <si>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</si>
  <si>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</si>
  <si>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</si>
  <si>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</si>
  <si>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</si>
  <si>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</si>
  <si>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</si>
  <si>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</si>
  <si>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</si>
  <si>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</si>
  <si>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</si>
  <si>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</si>
  <si>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</si>
  <si>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</si>
  <si>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</si>
  <si>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</si>
  <si>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</si>
  <si>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</si>
  <si>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</si>
  <si>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</si>
  <si>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</si>
  <si>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</si>
  <si>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</si>
  <si>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</si>
  <si>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</si>
  <si>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</si>
  <si>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</si>
  <si>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</si>
  <si>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</si>
  <si>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</si>
  <si>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</si>
  <si>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</si>
  <si>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</si>
  <si>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</si>
  <si>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</si>
  <si>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</si>
  <si>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</si>
  <si>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</si>
  <si>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</si>
  <si>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</si>
  <si>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</si>
  <si>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</si>
  <si>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</si>
  <si>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</si>
  <si>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</si>
  <si>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</si>
  <si>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</si>
  <si>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</si>
  <si>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</si>
  <si>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</si>
  <si>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</si>
  <si>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</si>
  <si>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</si>
  <si>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</si>
  <si>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</si>
  <si>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</si>
  <si>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</si>
  <si>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</si>
  <si>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</si>
  <si>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</si>
  <si>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</si>
  <si>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</si>
  <si>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</si>
  <si>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</si>
  <si>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</si>
  <si>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</si>
  <si>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</si>
  <si>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</si>
  <si>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</si>
  <si>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</si>
  <si>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</si>
  <si>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</si>
  <si>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</si>
  <si>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</si>
  <si>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</si>
  <si>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</si>
  <si>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</si>
  <si>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</si>
  <si>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</si>
  <si>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</si>
  <si>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</si>
  <si>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</si>
  <si>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</si>
  <si>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</si>
  <si>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</si>
  <si>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</si>
  <si>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</si>
  <si>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</si>
  <si>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</si>
  <si>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</si>
  <si>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</si>
  <si>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</si>
  <si>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</si>
  <si>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</si>
  <si>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</si>
  <si>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</si>
  <si>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</si>
  <si>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</si>
  <si>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</si>
  <si>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</si>
  <si>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</si>
  <si>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</si>
  <si>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</si>
  <si>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</si>
  <si>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</si>
  <si>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</si>
  <si>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</si>
  <si>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</si>
  <si>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</si>
  <si>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</si>
  <si>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</si>
  <si>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</si>
  <si>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</si>
  <si>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</si>
  <si>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</si>
  <si>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</si>
  <si>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</si>
  <si>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</si>
  <si>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</si>
  <si>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</si>
  <si>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</si>
  <si>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</si>
  <si>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</si>
  <si>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</si>
  <si>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</si>
  <si>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</si>
  <si>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</si>
  <si>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</si>
  <si>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</si>
  <si>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</si>
  <si>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</si>
  <si>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</si>
  <si>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</si>
  <si>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</si>
  <si>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</si>
  <si>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</si>
  <si>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</si>
  <si>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</si>
  <si>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</si>
  <si>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</si>
  <si>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</si>
  <si>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</si>
  <si>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</si>
  <si>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</si>
  <si>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</si>
  <si>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</si>
  <si>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</si>
  <si>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</si>
  <si>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</si>
  <si>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</si>
  <si>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</si>
  <si>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</si>
  <si>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</si>
  <si>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</si>
  <si>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</si>
  <si>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</si>
  <si>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</si>
  <si>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</si>
  <si>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</si>
  <si>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</si>
  <si>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</si>
  <si>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</si>
  <si>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</si>
  <si>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</si>
  <si>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</si>
  <si>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</si>
  <si>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</si>
  <si>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</si>
  <si>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</si>
  <si>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</si>
  <si>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</si>
  <si>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</si>
  <si>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</si>
  <si>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</si>
  <si>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</si>
  <si>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</si>
  <si>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</si>
  <si>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</si>
  <si>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</si>
  <si>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</si>
  <si>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</si>
  <si>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</si>
  <si>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</si>
  <si>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</si>
  <si>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</si>
  <si>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</si>
  <si>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</si>
  <si>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</si>
  <si>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</si>
  <si>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</si>
  <si>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</si>
  <si>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</si>
  <si>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</si>
  <si>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</si>
  <si>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</si>
  <si>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</si>
  <si>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</si>
  <si>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</si>
  <si>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</si>
  <si>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</si>
  <si>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</si>
  <si>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</si>
  <si>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</si>
  <si>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</si>
  <si>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</si>
  <si>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</si>
  <si>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</si>
  <si>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</si>
  <si>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</si>
  <si>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</si>
  <si>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</si>
  <si>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</si>
  <si>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</si>
  <si>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</si>
  <si>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</si>
  <si>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</si>
  <si>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</si>
  <si>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</si>
  <si>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</si>
  <si>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</si>
  <si>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</si>
  <si>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</si>
  <si>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</si>
  <si>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</si>
  <si>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</si>
  <si>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</si>
  <si>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</si>
  <si>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</si>
  <si>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</si>
  <si>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</si>
  <si>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</si>
  <si>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</si>
  <si>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</si>
  <si>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</si>
  <si>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</si>
  <si>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</si>
  <si>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</si>
  <si>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</si>
  <si>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</si>
  <si>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</si>
  <si>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</si>
  <si>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</si>
  <si>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</si>
  <si>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</si>
  <si>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</si>
  <si>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</si>
  <si>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</si>
  <si>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</si>
  <si>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</si>
  <si>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</si>
  <si>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</si>
  <si>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</si>
  <si>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</si>
  <si>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</si>
  <si>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</si>
  <si>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</si>
  <si>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</si>
  <si>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</si>
  <si>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</si>
  <si>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</si>
  <si>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</si>
  <si>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</si>
  <si>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</si>
  <si>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</si>
  <si>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</si>
  <si>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</si>
  <si>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</si>
  <si>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</si>
  <si>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</si>
  <si>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</si>
  <si>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</si>
  <si>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</si>
  <si>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</si>
  <si>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</si>
  <si>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</si>
  <si>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</si>
  <si>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</si>
  <si>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</si>
  <si>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</si>
  <si>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</si>
  <si>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</si>
  <si>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</si>
  <si>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</si>
  <si>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</si>
  <si>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</si>
  <si>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</si>
  <si>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</si>
  <si>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</si>
  <si>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</si>
  <si>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</si>
  <si>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</si>
  <si>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</si>
  <si>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</si>
  <si>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</si>
  <si>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</si>
  <si>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</si>
  <si>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</si>
  <si>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</si>
  <si>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</si>
  <si>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</si>
  <si>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</si>
  <si>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</si>
  <si>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</si>
  <si>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</si>
  <si>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</si>
  <si>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</si>
  <si>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</si>
  <si>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</si>
  <si>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</si>
  <si>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</si>
  <si>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</si>
  <si>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</si>
  <si>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</si>
  <si>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</si>
  <si>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</si>
  <si>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</si>
  <si>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</si>
  <si>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</si>
  <si>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</si>
  <si>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</si>
  <si>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</si>
  <si>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</si>
  <si>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</si>
  <si>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</si>
  <si>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</si>
  <si>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</si>
  <si>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</si>
  <si>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</si>
  <si>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</si>
  <si>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</si>
  <si>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</si>
  <si>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</si>
  <si>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</si>
  <si>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</si>
  <si>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</si>
  <si>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</si>
  <si>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</si>
  <si>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</si>
  <si>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</si>
  <si>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</si>
  <si>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</si>
  <si>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</si>
  <si>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</si>
  <si>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</si>
  <si>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</si>
  <si>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</si>
  <si>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</si>
  <si>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</si>
  <si>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</si>
  <si>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</si>
  <si>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</si>
  <si>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</si>
  <si>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</si>
  <si>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</si>
  <si>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</si>
  <si>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</si>
  <si>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</si>
  <si>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</si>
  <si>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</si>
  <si>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</si>
  <si>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</si>
  <si>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</si>
  <si>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</si>
  <si>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</si>
  <si>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</si>
  <si>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</si>
  <si>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</si>
  <si>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</si>
  <si>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</si>
  <si>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</si>
  <si>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</si>
  <si>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</si>
  <si>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</si>
  <si>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</si>
  <si>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</si>
  <si>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</si>
  <si>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</si>
  <si>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</si>
  <si>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</si>
  <si>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</si>
  <si>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</si>
  <si>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</si>
  <si>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</si>
  <si>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</si>
  <si>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</si>
  <si>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</si>
  <si>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</si>
  <si>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</si>
  <si>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</si>
  <si>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</si>
  <si>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</si>
  <si>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</si>
  <si>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</si>
  <si>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</si>
  <si>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</si>
  <si>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</si>
  <si>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</si>
  <si>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</si>
  <si>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</si>
  <si>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</si>
  <si>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</si>
  <si>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</si>
  <si>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</si>
  <si>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</si>
  <si>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</si>
  <si>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</si>
  <si>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</si>
  <si>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</si>
  <si>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</si>
  <si>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</si>
  <si>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</si>
  <si>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</si>
  <si>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</si>
  <si>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</si>
  <si>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</si>
  <si>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</si>
  <si>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</si>
  <si>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</si>
  <si>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</si>
  <si>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</si>
  <si>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</si>
  <si>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</si>
  <si>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</si>
  <si>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</si>
  <si>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</si>
  <si>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</si>
  <si>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</si>
  <si>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</si>
  <si>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</si>
  <si>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</si>
  <si>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</si>
  <si>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</si>
  <si>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</si>
  <si>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</si>
  <si>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</si>
  <si>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</si>
  <si>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</si>
  <si>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</si>
  <si>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</si>
  <si>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</si>
  <si>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</si>
  <si>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</si>
  <si>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</si>
  <si>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</si>
  <si>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</si>
  <si>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</si>
  <si>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</si>
  <si>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</si>
  <si>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</si>
  <si>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</si>
  <si>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</si>
  <si>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</si>
  <si>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</si>
  <si>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</si>
  <si>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</si>
  <si>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</si>
  <si>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</si>
  <si>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</si>
  <si>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</si>
  <si>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</si>
  <si>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</si>
  <si>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</si>
  <si>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</si>
  <si>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</si>
  <si>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</si>
  <si>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</si>
  <si>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</si>
  <si>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</si>
  <si>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</si>
  <si>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</si>
  <si>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</si>
  <si>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</si>
  <si>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</si>
  <si>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</si>
  <si>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</si>
  <si>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</si>
  <si>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</si>
  <si>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</si>
  <si>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</si>
  <si>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</si>
  <si>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</si>
  <si>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</si>
  <si>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</si>
  <si>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</si>
  <si>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</si>
  <si>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</si>
  <si>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</si>
  <si>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</si>
  <si>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</si>
  <si>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</si>
  <si>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</si>
  <si>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</si>
  <si>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</si>
  <si>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</si>
  <si>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</si>
  <si>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</si>
  <si>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</si>
  <si>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</si>
  <si>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</si>
  <si>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</si>
  <si>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</si>
  <si>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</si>
  <si>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</si>
  <si>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</si>
  <si>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</si>
  <si>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</si>
  <si>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</si>
  <si>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</si>
  <si>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</si>
  <si>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</si>
  <si>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</si>
  <si>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</si>
  <si>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</si>
  <si>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</si>
  <si>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</si>
  <si>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</si>
  <si>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</si>
  <si>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</si>
  <si>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</si>
  <si>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</si>
  <si>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</si>
  <si>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</si>
  <si>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</si>
  <si>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</si>
  <si>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</si>
  <si>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</si>
  <si>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</si>
  <si>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</si>
  <si>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</si>
  <si>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</si>
  <si>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</si>
  <si>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</si>
  <si>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</si>
  <si>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</si>
  <si>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</si>
  <si>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</si>
  <si>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</si>
  <si>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</si>
  <si>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</si>
  <si>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</si>
  <si>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</si>
  <si>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</si>
  <si>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</si>
  <si>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</si>
  <si>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</si>
  <si>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</si>
  <si>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</si>
  <si>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</si>
  <si>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</si>
  <si>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</si>
  <si>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</si>
  <si>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</si>
  <si>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</si>
  <si>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</si>
  <si>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</si>
  <si>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</si>
  <si>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</si>
  <si>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</si>
  <si>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</si>
  <si>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</si>
  <si>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</si>
  <si>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</si>
  <si>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</si>
  <si>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</si>
  <si>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</si>
  <si>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</si>
  <si>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</si>
  <si>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</si>
  <si>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</si>
  <si>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</si>
  <si>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</si>
  <si>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</si>
  <si>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</si>
  <si>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</si>
  <si>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</si>
  <si>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</si>
  <si>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</si>
  <si>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</si>
  <si>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</si>
  <si>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</si>
  <si>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</si>
  <si>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</si>
  <si>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</si>
  <si>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</si>
  <si>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</si>
  <si>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</si>
  <si>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</si>
  <si>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</si>
  <si>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</si>
  <si>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</si>
  <si>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</si>
  <si>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</si>
  <si>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</si>
  <si>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</si>
  <si>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</si>
  <si>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</si>
  <si>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</si>
  <si>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</si>
  <si>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</si>
  <si>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</si>
  <si>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</si>
  <si>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</si>
  <si>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</si>
  <si>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</si>
  <si>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</si>
  <si>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</si>
  <si>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</si>
  <si>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</si>
  <si>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</si>
  <si>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</si>
  <si>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</si>
  <si>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</si>
  <si>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</si>
  <si>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</si>
  <si>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</si>
  <si>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</si>
  <si>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</si>
  <si>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</si>
  <si>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</si>
  <si>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</si>
  <si>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</si>
  <si>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</si>
  <si>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</si>
  <si>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</si>
  <si>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</si>
  <si>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</si>
  <si>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</si>
  <si>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</si>
  <si>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</si>
  <si>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</si>
  <si>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</si>
  <si>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</si>
  <si>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</si>
  <si>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</si>
  <si>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</si>
  <si>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</si>
  <si>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</si>
  <si>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</si>
  <si>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</si>
  <si>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</si>
  <si>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</si>
  <si>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</si>
  <si>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</si>
  <si>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</si>
  <si>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</si>
  <si>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</si>
  <si>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</si>
  <si>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</si>
  <si>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</si>
  <si>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</si>
  <si>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</si>
  <si>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</si>
  <si>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</si>
  <si>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</si>
  <si>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</si>
  <si>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</si>
  <si>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</si>
  <si>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</si>
  <si>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</si>
  <si>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</si>
  <si>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</si>
  <si>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</si>
  <si>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</si>
  <si>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</si>
  <si>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</si>
  <si>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</si>
  <si>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</si>
  <si>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</si>
  <si>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</si>
  <si>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</si>
  <si>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</si>
  <si>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</si>
  <si>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</si>
  <si>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</si>
  <si>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</si>
  <si>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</si>
  <si>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</si>
  <si>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</si>
  <si>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</si>
  <si>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</si>
  <si>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</si>
  <si>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</si>
  <si>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</si>
  <si>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</si>
  <si>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</si>
  <si>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</si>
  <si>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</si>
  <si>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</si>
  <si>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</si>
  <si>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</si>
  <si>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</si>
  <si>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</si>
  <si>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</si>
  <si>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</si>
  <si>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</si>
  <si>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</si>
  <si>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</si>
  <si>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</si>
  <si>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</si>
  <si>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</si>
  <si>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</si>
  <si>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</si>
  <si>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</si>
  <si>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</si>
  <si>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</si>
  <si>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</si>
  <si>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</si>
  <si>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</si>
  <si>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</si>
  <si>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</si>
  <si>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</si>
  <si>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</si>
  <si>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</si>
  <si>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</si>
  <si>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</si>
  <si>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</si>
  <si>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</si>
  <si>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</si>
  <si>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</si>
  <si>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</si>
  <si>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</si>
  <si>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</si>
  <si>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</si>
  <si>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</si>
  <si>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</si>
  <si>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</si>
  <si>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</si>
  <si>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</si>
  <si>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</si>
  <si>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</si>
  <si>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</si>
  <si>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</si>
  <si>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</si>
  <si>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</si>
  <si>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</si>
  <si>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</si>
  <si>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</si>
  <si>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</si>
  <si>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</si>
  <si>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</si>
  <si>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</si>
  <si>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</si>
  <si>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</si>
  <si>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</si>
  <si>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</si>
  <si>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</si>
  <si>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</si>
  <si>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</si>
  <si>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</si>
  <si>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</si>
  <si>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</si>
  <si>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</si>
  <si>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</si>
  <si>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</si>
  <si>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</si>
  <si>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</si>
  <si>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</si>
  <si>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</si>
  <si>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</si>
  <si>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</si>
  <si>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</si>
  <si>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</si>
  <si>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</si>
  <si>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</si>
  <si>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</si>
  <si>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</si>
  <si>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</si>
  <si>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</si>
  <si>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</si>
  <si>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</si>
  <si>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</si>
  <si>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</si>
  <si>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</si>
  <si>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</si>
  <si>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</si>
  <si>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</si>
  <si>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</si>
  <si>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</si>
  <si>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</si>
  <si>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</si>
  <si>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</si>
  <si>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</si>
  <si>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</si>
  <si>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</si>
  <si>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</si>
  <si>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</si>
  <si>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</si>
  <si>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</si>
  <si>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</si>
  <si>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</si>
  <si>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</si>
  <si>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</si>
  <si>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</si>
  <si>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</si>
  <si>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</si>
  <si>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</si>
  <si>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</si>
  <si>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</si>
  <si>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</si>
  <si>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</si>
  <si>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</si>
  <si>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</si>
  <si>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</si>
  <si>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</si>
  <si>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</si>
  <si>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</si>
  <si>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</si>
  <si>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</si>
  <si>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</si>
  <si>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</si>
  <si>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</si>
  <si>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</si>
  <si>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</si>
  <si>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</si>
  <si>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</si>
  <si>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</si>
  <si>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</si>
  <si>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</si>
  <si>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</si>
  <si>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</si>
  <si>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</si>
  <si>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</si>
  <si>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</si>
  <si>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</si>
  <si>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</si>
  <si>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</si>
  <si>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</si>
  <si>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</si>
  <si>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</si>
  <si>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</si>
  <si>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</si>
  <si>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</si>
  <si>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</si>
  <si>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</si>
  <si>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</si>
  <si>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</si>
  <si>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</si>
  <si>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</si>
  <si>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</si>
  <si>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</si>
  <si>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</si>
  <si>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</si>
  <si>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</si>
  <si>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</si>
  <si>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</si>
  <si>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</si>
  <si>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</si>
  <si>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</si>
  <si>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</si>
  <si>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</si>
  <si>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</si>
  <si>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</si>
  <si>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</si>
  <si>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</si>
  <si>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</si>
  <si>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</si>
  <si>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</si>
  <si>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</si>
  <si>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</si>
  <si>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</si>
  <si>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</si>
  <si>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</si>
  <si>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</si>
  <si>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</si>
  <si>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</si>
  <si>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</si>
  <si>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</si>
  <si>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</si>
  <si>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</si>
  <si>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</si>
  <si>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</si>
  <si>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</si>
  <si>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</si>
  <si>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</si>
  <si>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</si>
  <si>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</si>
  <si>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</si>
  <si>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</si>
  <si>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</si>
  <si>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</si>
  <si>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</si>
  <si>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</si>
  <si>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</si>
  <si>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</si>
  <si>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</si>
  <si>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</si>
  <si>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</si>
  <si>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</si>
  <si>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</si>
  <si>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</si>
  <si>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</si>
  <si>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</si>
  <si>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</si>
  <si>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</si>
  <si>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</si>
  <si>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</si>
  <si>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</si>
  <si>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</si>
  <si>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</si>
  <si>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</si>
  <si>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</si>
  <si>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</si>
  <si>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</si>
  <si>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</si>
  <si>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</si>
  <si>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</si>
  <si>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</si>
  <si>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</si>
  <si>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</si>
  <si>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</si>
  <si>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</si>
  <si>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</si>
  <si>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</si>
  <si>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</si>
  <si>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</si>
  <si>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</si>
  <si>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</si>
  <si>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</si>
  <si>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</si>
  <si>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</si>
  <si>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</si>
  <si>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</si>
  <si>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</si>
  <si>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</si>
  <si>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</si>
  <si>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</si>
  <si>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</si>
  <si>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</si>
  <si>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</si>
  <si>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</si>
  <si>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</si>
  <si>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</si>
  <si>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</si>
  <si>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</si>
  <si>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</si>
  <si>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</si>
  <si>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</si>
  <si>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</si>
  <si>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</si>
  <si>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</si>
  <si>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</si>
  <si>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</si>
  <si>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</si>
  <si>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</si>
  <si>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</si>
  <si>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</si>
  <si>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</si>
  <si>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</si>
  <si>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</si>
  <si>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</si>
  <si>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</si>
  <si>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</si>
  <si>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</si>
  <si>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</si>
  <si>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</si>
  <si>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</si>
  <si>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</si>
  <si>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</si>
  <si>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</si>
  <si>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</si>
  <si>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</si>
  <si>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</si>
  <si>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</si>
  <si>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</si>
  <si>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</si>
  <si>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</si>
  <si>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</si>
  <si>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</si>
  <si>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</si>
  <si>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</si>
  <si>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</si>
  <si>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</si>
  <si>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</si>
  <si>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</si>
  <si>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</si>
  <si>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</si>
  <si>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</si>
  <si>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</si>
  <si>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</si>
  <si>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</si>
  <si>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</si>
  <si>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</si>
  <si>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</si>
  <si>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</si>
  <si>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</si>
  <si>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</si>
  <si>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</si>
  <si>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</si>
  <si>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</si>
  <si>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</si>
  <si>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</si>
  <si>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</si>
  <si>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</si>
  <si>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</si>
  <si>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</si>
  <si>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</si>
  <si>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</si>
  <si>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</si>
  <si>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</si>
  <si>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</si>
  <si>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</si>
  <si>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</si>
  <si>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</si>
  <si>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</si>
  <si>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</si>
  <si>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</si>
  <si>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</si>
  <si>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</si>
  <si>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</si>
  <si>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</si>
  <si>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</si>
  <si>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</si>
  <si>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</si>
  <si>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</si>
  <si>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</si>
  <si>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</si>
  <si>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</si>
  <si>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</si>
  <si>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</si>
  <si>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</si>
  <si>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</si>
  <si>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</si>
  <si>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</si>
  <si>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</si>
  <si>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</si>
  <si>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</si>
  <si>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</si>
  <si>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</si>
  <si>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</si>
  <si>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</si>
  <si>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</si>
  <si>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</si>
  <si>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</si>
  <si>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</si>
  <si>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</si>
  <si>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</si>
  <si>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</si>
  <si>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</si>
  <si>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</si>
  <si>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</si>
  <si>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</si>
  <si>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</si>
  <si>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</si>
  <si>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</si>
  <si>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</si>
  <si>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</si>
  <si>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</si>
  <si>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</si>
  <si>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</si>
  <si>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</si>
  <si>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</si>
  <si>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</si>
  <si>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</si>
  <si>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</si>
  <si>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</si>
  <si>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PCM-20251026-00000827</t>
  </si>
  <si>
    <t xml:space="preserve">ETA 90 Mins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</si>
  <si>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</si>
  <si>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</si>
  <si>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</si>
  <si>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</si>
  <si>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</si>
  <si>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</si>
  <si>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</si>
  <si>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</si>
  <si>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</si>
  <si>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</si>
  <si>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</si>
  <si>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</si>
  <si>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</si>
  <si>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</si>
  <si>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</si>
  <si>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</si>
  <si>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</si>
  <si>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</si>
  <si>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</si>
  <si>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</si>
  <si>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</si>
  <si>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</si>
  <si>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</si>
  <si>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</si>
  <si>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</si>
  <si>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</si>
  <si>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</si>
  <si>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</si>
  <si>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</si>
  <si>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</si>
  <si>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</si>
  <si>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</si>
  <si>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</si>
  <si>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</si>
  <si>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</si>
  <si>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</si>
  <si>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</si>
  <si>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</si>
  <si>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</si>
  <si>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</si>
  <si>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</si>
  <si>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</si>
  <si>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</si>
  <si>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</si>
  <si>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</si>
  <si>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</si>
  <si>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</si>
  <si>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</si>
  <si>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</si>
  <si>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</si>
  <si>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</si>
  <si>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</si>
  <si>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</si>
  <si>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</si>
  <si>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</si>
  <si>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</si>
  <si>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</si>
  <si>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</si>
  <si>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</si>
  <si>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</si>
  <si>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</si>
  <si>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</si>
  <si>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</si>
  <si>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</si>
  <si>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</si>
  <si>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</si>
  <si>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</si>
  <si>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</si>
  <si>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</si>
  <si>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</si>
  <si>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</si>
  <si>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</si>
  <si>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</si>
  <si>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</si>
  <si>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</si>
  <si>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</si>
  <si>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</si>
  <si>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</si>
  <si>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</si>
  <si>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</si>
  <si>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</si>
  <si>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</si>
  <si>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</si>
  <si>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</si>
  <si>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PCM-20251026-00000742</t>
  </si>
  <si>
    <t xml:space="preserve">ETA 50 min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</si>
  <si>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</si>
  <si>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</si>
  <si>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</si>
  <si>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</si>
  <si>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PCM-20251026-00000687</t>
  </si>
  <si>
    <t>30 m</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</si>
  <si>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</si>
  <si>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</si>
  <si>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</si>
  <si>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</si>
  <si>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</si>
  <si>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</si>
  <si>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PCM-20251026-00000210</t>
  </si>
  <si>
    <t>5g cell down due to rectifier module faulty, rectifier module under repair arrangement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</si>
</sst>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8">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
      <b/>
      <sz val="11"/>
      <color theme="1"/>
      <name val="Verdana"/>
      <family val="2"/>
      <scheme val="minor"/>
    </font>
    <font>
      <sz val="12"/>
      <color theme="1"/>
      <name val="Aptos"/>
      <charset val="1"/>
    </font>
    <font>
      <sz val="11"/>
      <color rgb="FF000000"/>
      <name val="Calibri"/>
      <family val="2"/>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xf numFmtId="0" fontId="35" fillId="0" borderId="0" xfId="0" applyFont="1"/>
    <xf numFmtId="0" fontId="36" fillId="0" borderId="0" xfId="0" applyFont="1"/>
    <xf numFmtId="0" fontId="37"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8" totalsRowShown="0" headerRowDxfId="174" dataDxfId="173" headerRowBorderDxfId="171" tableBorderDxfId="172" totalsRowBorderDxfId="170">
  <autoFilter ref="A1:L58"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2" totalsRowShown="0" headerRowDxfId="157" dataDxfId="156" headerRowBorderDxfId="154" tableBorderDxfId="155" totalsRowBorderDxfId="153">
  <autoFilter ref="A1:CJ22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3" totalsRowShown="0" headerRowDxfId="64" dataDxfId="63" headerRowBorderDxfId="61" tableBorderDxfId="62">
  <autoFilter ref="A1:L111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17" totalsRowShown="0" headerRowDxfId="48" dataDxfId="47" headerRowBorderDxfId="45" tableBorderDxfId="46" totalsRowBorderDxfId="44">
  <autoFilter ref="A1:L21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2" totalsRowShown="0" headerRowDxfId="31" dataDxfId="30" headerRowBorderDxfId="28" tableBorderDxfId="29">
  <autoFilter ref="A1:L46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1" totalsRowShown="0" headerRowDxfId="15" dataDxfId="14" headerRowBorderDxfId="12" tableBorderDxfId="13">
  <autoFilter ref="A1:L13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8"/>
  <sheetViews>
    <sheetView workbookViewId="0">
      <selection activeCell="C15" sqref="C1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293.50688449074369</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13.011895717594598</v>
      </c>
      <c r="H3" s="136">
        <v>45943.437442129631</v>
      </c>
      <c r="I3" s="134" t="str">
        <f>IFERROR(VLOOKUP(D3,DB!A:F,6,0),"")</f>
        <v>Generator-SG</v>
      </c>
      <c r="J3" s="134" t="str">
        <f>IFERROR(VLOOKUP(D3,DB!A:G,7,0),"")</f>
        <v>Vandalized</v>
      </c>
      <c r="K3" s="138" t="s">
        <v>39001</v>
      </c>
      <c r="L3" s="139" t="str">
        <f>IFERROR(VLOOKUP(D3,DB!A:I,9,0),"")</f>
        <v>Latis</v>
      </c>
    </row>
    <row r="4" spans="1:15" ht="15" customHeight="1">
      <c r="A4" s="133" t="s">
        <v>39002</v>
      </c>
      <c r="B4" s="134" t="str">
        <f>IFERROR(VLOOKUP(D4,DB!A:K,11,0),"")</f>
        <v>R1</v>
      </c>
      <c r="C4" s="134">
        <v>1</v>
      </c>
      <c r="D4" s="134" t="s">
        <v>21502</v>
      </c>
      <c r="E4" s="135" t="s">
        <v>38998</v>
      </c>
      <c r="F4" s="136">
        <v>45956.426377314812</v>
      </c>
      <c r="G4" s="137">
        <f ca="1">IFERROR(NOW()-F4,"")</f>
        <v>2.8932754634297453E-2</v>
      </c>
      <c r="H4" s="136">
        <v>45956.42082175926</v>
      </c>
      <c r="I4" s="134" t="str">
        <f>IFERROR(VLOOKUP(D4,DB!A:F,6,0),"")</f>
        <v>Generator-SG</v>
      </c>
      <c r="J4" s="134" t="str">
        <f>IFERROR(VLOOKUP(D4,DB!A:G,7,0),"")</f>
        <v>Vandalized</v>
      </c>
      <c r="K4" s="138" t="s">
        <v>39003</v>
      </c>
      <c r="L4" s="139" t="str">
        <f>IFERROR(VLOOKUP(D4,DB!A:I,9,0),"")</f>
        <v>Latis</v>
      </c>
    </row>
    <row r="5" spans="1:15" ht="15" customHeight="1">
      <c r="A5" s="133"/>
      <c r="B5" s="134" t="str">
        <f>IFERROR(VLOOKUP(D5,DB!A:K,11,0),"")</f>
        <v/>
      </c>
      <c r="C5" s="134"/>
      <c r="D5" s="134"/>
      <c r="E5" s="135"/>
      <c r="F5" s="136"/>
      <c r="G5" s="137">
        <f ca="1">IFERROR(NOW()-F5,"")</f>
        <v>45956.455310069447</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45956.455310069447</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45956.455310069447</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45956.455310069447</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45956.455310069447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45956.455310069447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45956.455310069447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45956.455310069447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45956.455310069447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45956.455310069447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45956.455310069447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45956.455310069447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45956.455310069447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45956.455310069447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45956.455310069447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45956.455310069447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45956.455310069447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45956.455310069447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45956.455310069447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45956.455310069447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45956.455310069447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45956.455310069447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45956.455310069447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45956.455310069447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45956.455310069447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45956.455310069447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45956.455310069447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45956.455310069447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45956.455310069447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45956.455310069447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45956.455310069447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45956.455310069447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45956.455310069447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45956.455310069447</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45956.455310069447</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45956.455310069447</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45956.455310069447</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45956.455310069447</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45956.455310069447</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45956.455310069447</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45956.455310069447</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45956.455310069447</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45956.455310069447</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45956.455310069447</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45956.455310069447</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45956.455310069447</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45956.455310069447</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45956.455310069447</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45956.455310069447</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45956.455310069447</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45956.455310069447</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45956.455310069447</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45956.455310069447</v>
      </c>
      <c r="H57" s="136"/>
      <c r="I57" s="134" t="str">
        <f>IFERROR(VLOOKUP(D57,DB!A:F,6,0),"")</f>
        <v/>
      </c>
      <c r="J57" s="134" t="str">
        <f>IFERROR(VLOOKUP(D57,DB!A:G,7,0),"")</f>
        <v/>
      </c>
      <c r="K57" s="138"/>
      <c r="L57" s="139" t="str">
        <f>IFERROR(VLOOKUP(D57,DB!A:I,9,0),"")</f>
        <v/>
      </c>
    </row>
    <row r="58" spans="1:12" ht="15" customHeight="1">
      <c r="A58" s="145"/>
      <c r="B58" s="146" t="str">
        <f>IFERROR(VLOOKUP(D58,DB!A:K,11,0),"")</f>
        <v/>
      </c>
      <c r="C58" s="146"/>
      <c r="D58" s="146"/>
      <c r="E58" s="147"/>
      <c r="F58" s="148"/>
      <c r="G58" s="149">
        <f ca="1">IFERROR(NOW()-F58,"")</f>
        <v>45956.455310069447</v>
      </c>
      <c r="H58" s="148"/>
      <c r="I58" s="146" t="str">
        <f>IFERROR(VLOOKUP(D58,DB!A:F,6,0),"")</f>
        <v/>
      </c>
      <c r="J58" s="146" t="str">
        <f>IFERROR(VLOOKUP(D58,DB!A:G,7,0),"")</f>
        <v/>
      </c>
      <c r="K58" s="150"/>
      <c r="L58" s="151" t="str">
        <f>IFERROR(VLOOKUP(D58,DB!A:I,9,0),"")</f>
        <v/>
      </c>
    </row>
  </sheetData>
  <customSheetViews>
    <customSheetView guid="{F6042A99-DD27-4453-835D-0834D95730CC}" filter="1" showAutoFilter="1">
      <pageMargins left="0" right="0" top="0" bottom="0" header="0" footer="0"/>
      <autoFilter ref="B1:M1" xr:uid="{512DD1D9-0618-4306-A203-2A2A2C30A9E5}"/>
    </customSheetView>
  </customSheetViews>
  <dataValidations count="2">
    <dataValidation allowBlank="1" showInputMessage="1" showErrorMessage="1" sqref="E1" xr:uid="{5DBA255D-CDD9-49FB-AD3C-AF70AB4EE696}"/>
    <dataValidation type="list" allowBlank="1" showInputMessage="1" showErrorMessage="1" sqref="E2:E58"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2"/>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15.59765625" style="7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131.45547245370835</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39086</v>
      </c>
      <c r="B4" s="18" t="str">
        <f>IFERROR(VLOOKUP(D4,DB!A:K,11,0),"")</f>
        <v>R2</v>
      </c>
      <c r="C4" s="18">
        <v>2</v>
      </c>
      <c r="D4" s="18" t="s">
        <v>17718</v>
      </c>
      <c r="E4" s="87" t="s">
        <v>38998</v>
      </c>
      <c r="F4" s="89">
        <v>45944.495775462965</v>
      </c>
      <c r="G4" s="116">
        <f ca="1">IFERROR(NOW()-F4,"-")</f>
        <v>11.959534953704861</v>
      </c>
      <c r="H4" s="115">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39088</v>
      </c>
      <c r="B5" s="18" t="str">
        <f>IFERROR(VLOOKUP(D5,DB!A:K,11,0),"")</f>
        <v>R2</v>
      </c>
      <c r="C5" s="18">
        <v>1</v>
      </c>
      <c r="D5" s="18" t="s">
        <v>28657</v>
      </c>
      <c r="E5" s="114" t="s">
        <v>38998</v>
      </c>
      <c r="F5" s="115">
        <v>45956.398379629631</v>
      </c>
      <c r="G5" s="116">
        <f ca="1">IFERROR(NOW()-F5,"-")</f>
        <v>5.6930787039163988E-2</v>
      </c>
      <c r="H5" s="115">
        <v>45956.393553240741</v>
      </c>
      <c r="I5" s="18" t="str">
        <f>IFERROR(VLOOKUP(D5,DB!A:F,6,0),"")</f>
        <v>Power Cube</v>
      </c>
      <c r="J5" s="18" t="str">
        <f>IFERROR(VLOOKUP(D5,DB!A:G,7,0),"")</f>
        <v>In progress+No BB Design</v>
      </c>
      <c r="K5" s="19" t="s">
        <v>39089</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45956.45531041667</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45956.45531041667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45956.45531041667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9"/>
      <c r="E9" s="114"/>
      <c r="F9" s="115"/>
      <c r="G9" s="116">
        <f ca="1">IFERROR(NOW()-F9,"-")</f>
        <v>45956.455310069447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45956.455310069447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45956.455310069447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45956.455310069447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45956.455310069447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45956.455310069447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45956.455310069447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45956.455310069447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45956.455310069447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45956.455310069447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45956.455310069447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45956.455310069447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45956.455310069447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45956.455310069447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45956.455310069447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45956.455310069447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45956.455310069447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45956.455310069447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45956.455310069447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45956.455310069447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45956.455310069447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45956.455310069447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45956.455310069447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45956.455310069447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45956.455310069447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45956.455310069447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45956.455310069447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45956.455310069447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45956.455310069447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45956.455310069447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45956.455310069447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45956.455310069447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45956.455310069447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45956.455310069447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45956.455310069447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45956.455310069447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45956.455310069447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45956.455310069447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45956.455310069447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45956.455310069447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45956.455310069447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45956.455310069447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45956.455310069447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45956.455310069447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45956.455310069447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45956.455310069447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45956.455310069447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45956.455310069447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45956.455310069447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45956.455310069447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45956.455310069447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45956.455310069447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45956.455310069447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45956.455310069447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45956.455310069447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45956.455310069447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45956.455310069447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45956.455310069447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45956.455310069447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45956.455310069447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45956.455310069447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45956.455310069447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45956.455310069447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45956.455310069447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45956.455310069447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45956.455310069447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45956.455310069447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45956.455310069447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45956.455310069447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61"/>
      <c r="B78" s="162" t="str">
        <f>IFERROR(VLOOKUP(D78,DB!A:K,11,0),"")</f>
        <v/>
      </c>
      <c r="C78" s="162"/>
      <c r="D78" s="162"/>
      <c r="E78" s="163"/>
      <c r="F78" s="164"/>
      <c r="G78" s="165">
        <f ca="1">IFERROR(NOW()-F78,"-")</f>
        <v>45956.455310069447</v>
      </c>
      <c r="H78" s="164"/>
      <c r="I78" s="162" t="str">
        <f>IFERROR(VLOOKUP(D78,DB!A:F,6,0),"")</f>
        <v/>
      </c>
      <c r="J78" s="162" t="str">
        <f>IFERROR(VLOOKUP(D78,DB!A:G,7,0),"")</f>
        <v/>
      </c>
      <c r="K78" s="166"/>
      <c r="L78" s="162" t="str">
        <f>IFERROR(VLOOKUP(D78,DB!A:I,9,0),"")</f>
        <v/>
      </c>
      <c r="M78" s="162"/>
      <c r="N78" s="162"/>
      <c r="O78" s="162"/>
      <c r="P78" s="162"/>
      <c r="Q78" s="162"/>
      <c r="R78" s="162"/>
      <c r="S78" s="162"/>
      <c r="T78" s="162"/>
      <c r="U78" s="162"/>
      <c r="V78" s="162"/>
      <c r="W78" s="162"/>
      <c r="X78" s="162"/>
      <c r="Y78" s="162"/>
      <c r="Z78" s="162"/>
      <c r="AA78" s="162"/>
      <c r="AB78" s="162"/>
      <c r="AC78" s="162"/>
      <c r="AD78" s="162"/>
      <c r="AE78" s="162"/>
      <c r="AF78" s="162"/>
      <c r="AG78" s="162"/>
      <c r="AH78" s="162"/>
      <c r="AI78" s="162"/>
      <c r="AJ78" s="162"/>
      <c r="AK78" s="162"/>
      <c r="AL78" s="162"/>
      <c r="AM78" s="162"/>
      <c r="AN78" s="162"/>
      <c r="AO78" s="162"/>
      <c r="AP78" s="162"/>
      <c r="AQ78" s="162"/>
      <c r="AR78" s="162"/>
      <c r="AS78" s="162"/>
      <c r="AT78" s="162"/>
      <c r="AU78" s="162"/>
      <c r="AV78" s="162"/>
      <c r="AW78" s="162"/>
      <c r="AX78" s="162"/>
      <c r="AY78" s="162"/>
      <c r="AZ78" s="162"/>
      <c r="BA78" s="162"/>
      <c r="BB78" s="162"/>
      <c r="BC78" s="162"/>
      <c r="BD78" s="162"/>
      <c r="BE78" s="162"/>
      <c r="BF78" s="162"/>
      <c r="BG78" s="162"/>
      <c r="BH78" s="162"/>
      <c r="BI78" s="162"/>
      <c r="BJ78" s="162"/>
      <c r="BK78" s="162"/>
      <c r="BL78" s="162"/>
      <c r="BM78" s="162"/>
      <c r="BN78" s="162"/>
      <c r="BO78" s="162"/>
      <c r="BP78" s="162"/>
      <c r="BQ78" s="162"/>
      <c r="BR78" s="162"/>
      <c r="BS78" s="162"/>
      <c r="BT78" s="162"/>
      <c r="BU78" s="162"/>
      <c r="BV78" s="162"/>
      <c r="BW78" s="162"/>
      <c r="BX78" s="162"/>
      <c r="BY78" s="162"/>
      <c r="BZ78" s="162"/>
      <c r="CA78" s="162"/>
      <c r="CB78" s="162"/>
      <c r="CC78" s="162"/>
      <c r="CD78" s="162"/>
      <c r="CE78" s="162"/>
      <c r="CF78" s="162"/>
      <c r="CG78" s="162"/>
      <c r="CH78" s="162"/>
      <c r="CI78" s="162"/>
      <c r="CJ78" s="167"/>
    </row>
    <row r="79" spans="1:88" ht="31.5" customHeight="1">
      <c r="A79" s="113"/>
      <c r="B79" s="18" t="str">
        <f>IFERROR(VLOOKUP(D79,DB!A:K,11,0),"")</f>
        <v/>
      </c>
      <c r="C79" s="18"/>
      <c r="D79" s="18"/>
      <c r="E79" s="114"/>
      <c r="F79" s="115"/>
      <c r="G79" s="116">
        <f ca="1">IFERROR(NOW()-F79,"-")</f>
        <v>45956.455310069447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45956.455310069447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45956.455310069447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45956.455310069447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45956.455310069447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45956.455310069447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45956.455310069447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45956.455310069447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45956.455310069447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45956.455310069447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45956.455310069447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45956.455310069447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45956.455310069447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45956.455310069447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45956.455310069447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45956.455310069447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45956.455310069447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45956.455310069447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45956.455310069447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45956.455310069447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45956.455310069447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45956.455310069447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45956.455310069447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45956.455310069447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45956.455310069447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45956.455310069447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45956.455310069447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45956.455310069447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45956.455310069447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45956.455310069447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45956.455310069447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45956.455310069447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45956.455310069447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45956.455310069447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45956.455310069447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45956.455310069447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45956.455310069447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45956.455310069447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45956.455310069447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45956.455310069447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45956.455310069447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45956.455310069447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45956.455310069447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45956.455310069447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45956.455310069447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45956.455310069447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45956.455310069447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45956.455310069447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45956.455310069447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45956.455310069447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45956.455310069447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45956.455310069447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45956.455310069447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45956.455310069447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45956.455310069447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45956.455310069447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45956.455310069447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45956.455310069447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45956.455310069447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45956.455310069447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45956.455310069447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45956.455310069447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45956.455310069447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45956.455310069447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45956.455310069447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45956.455310069447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45956.455310069447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45956.455310069447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45956.455310069447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45956.455310069447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45956.455310069447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45956.455310069447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45956.455310069447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45956.455310069447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45956.455310069447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45956.455310069447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45956.455310069447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45956.455310069447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45956.455310069447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45956.455310069447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45956.455310069447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45956.455310069447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45956.455310069447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45956.455310069447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45956.455310069447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45956.455310069447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45956.455310069447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45956.455310069447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45956.455310069447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45956.455310069447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45956.455310069447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45956.455310069447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45956.455310069447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45956.455310069447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45956.455310069447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45956.455310069447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45956.455310069447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45956.455310069447</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45956.455310069447</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45956.455310069447</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45956.455310069447</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45956.455310069447</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45956.455310069447</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45956.455310069447</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45956.455310069447</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45956.455310069447</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45956.455310069447</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45956.455310069447</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45956.455310069447</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45956.455310069447</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45956.455310069447</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45956.455310069447</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45956.455310069447</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45956.455310069447</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45956.455310069447</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45956.455310069447</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45956.455310069447</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45956.455310069447</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45956.455310069447</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45956.455310069447</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45956.455310069447</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45956.455310069447</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45956.455310069447</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45956.455310069447</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45956.455310069447</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45956.455310069447</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45956.455310069447</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45956.455310069447</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45956.455310069447</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45956.455310069447</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45956.455310069447</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45956.455310069447</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45956.455310069447</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45956.455310069447</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45956.455310069447</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45956.455310069447</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45956.455310069447</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45956.455310069447</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45956.455310069447</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45956.455310069447</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45956.455310069447</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45956.455310069447</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13"/>
      <c r="B221" s="18" t="str">
        <f>IFERROR(VLOOKUP(D221,DB!A:K,11,0),"")</f>
        <v/>
      </c>
      <c r="C221" s="18"/>
      <c r="D221" s="18"/>
      <c r="E221" s="114"/>
      <c r="F221" s="115"/>
      <c r="G221" s="116">
        <f ca="1">IFERROR(NOW()-F221,"-")</f>
        <v>45956.455310069447</v>
      </c>
      <c r="H221" s="115"/>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1"/>
    </row>
    <row r="222" spans="1:88" ht="31.5" customHeight="1">
      <c r="A222" s="161"/>
      <c r="B222" s="162" t="str">
        <f>IFERROR(VLOOKUP(D222,DB!A:K,11,0),"")</f>
        <v/>
      </c>
      <c r="C222" s="162"/>
      <c r="D222" s="162"/>
      <c r="E222" s="163"/>
      <c r="F222" s="164"/>
      <c r="G222" s="165">
        <f ca="1">IFERROR(NOW()-F222,"-")</f>
        <v>45956.455310069447</v>
      </c>
      <c r="H222" s="164"/>
      <c r="I222" s="162" t="str">
        <f>IFERROR(VLOOKUP(D222,DB!A:F,6,0),"")</f>
        <v/>
      </c>
      <c r="J222" s="162" t="str">
        <f>IFERROR(VLOOKUP(D222,DB!A:G,7,0),"")</f>
        <v/>
      </c>
      <c r="K222" s="166"/>
      <c r="L222" s="162" t="str">
        <f>IFERROR(VLOOKUP(D222,DB!A:I,9,0),"")</f>
        <v/>
      </c>
      <c r="M222" s="162"/>
      <c r="N222" s="162"/>
      <c r="O222" s="162"/>
      <c r="P222" s="162"/>
      <c r="Q222" s="162"/>
      <c r="R222" s="162"/>
      <c r="S222" s="162"/>
      <c r="T222" s="162"/>
      <c r="U222" s="162"/>
      <c r="V222" s="162"/>
      <c r="W222" s="162"/>
      <c r="X222" s="162"/>
      <c r="Y222" s="162"/>
      <c r="Z222" s="162"/>
      <c r="AA222" s="162"/>
      <c r="AB222" s="162"/>
      <c r="AC222" s="162"/>
      <c r="AD222" s="162"/>
      <c r="AE222" s="162"/>
      <c r="AF222" s="162"/>
      <c r="AG222" s="162"/>
      <c r="AH222" s="162"/>
      <c r="AI222" s="162"/>
      <c r="AJ222" s="162"/>
      <c r="AK222" s="162"/>
      <c r="AL222" s="162"/>
      <c r="AM222" s="162"/>
      <c r="AN222" s="162"/>
      <c r="AO222" s="162"/>
      <c r="AP222" s="162"/>
      <c r="AQ222" s="162"/>
      <c r="AR222" s="162"/>
      <c r="AS222" s="162"/>
      <c r="AT222" s="162"/>
      <c r="AU222" s="162"/>
      <c r="AV222" s="162"/>
      <c r="AW222" s="162"/>
      <c r="AX222" s="162"/>
      <c r="AY222" s="162"/>
      <c r="AZ222" s="162"/>
      <c r="BA222" s="162"/>
      <c r="BB222" s="162"/>
      <c r="BC222" s="162"/>
      <c r="BD222" s="162"/>
      <c r="BE222" s="162"/>
      <c r="BF222" s="162"/>
      <c r="BG222" s="162"/>
      <c r="BH222" s="162"/>
      <c r="BI222" s="162"/>
      <c r="BJ222" s="162"/>
      <c r="BK222" s="162"/>
      <c r="BL222" s="162"/>
      <c r="BM222" s="162"/>
      <c r="BN222" s="162"/>
      <c r="BO222" s="162"/>
      <c r="BP222" s="162"/>
      <c r="BQ222" s="162"/>
      <c r="BR222" s="162"/>
      <c r="BS222" s="162"/>
      <c r="BT222" s="162"/>
      <c r="BU222" s="162"/>
      <c r="BV222" s="162"/>
      <c r="BW222" s="162"/>
      <c r="BX222" s="162"/>
      <c r="BY222" s="162"/>
      <c r="BZ222" s="162"/>
      <c r="CA222" s="162"/>
      <c r="CB222" s="162"/>
      <c r="CC222" s="162"/>
      <c r="CD222" s="162"/>
      <c r="CE222" s="162"/>
      <c r="CF222" s="162"/>
      <c r="CG222" s="162"/>
      <c r="CH222" s="162"/>
      <c r="CI222" s="162"/>
      <c r="CJ222" s="167"/>
    </row>
  </sheetData>
  <dataValidations count="2">
    <dataValidation allowBlank="1" showInputMessage="1" showErrorMessage="1" sqref="E1" xr:uid="{4D935161-CDD3-4592-B877-3FB59C99E142}"/>
    <dataValidation type="list" allowBlank="1" showInputMessage="1" showErrorMessage="1" sqref="E3:E22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3"/>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10" ca="1" si="0">IFERROR(NOW()-F2,"-")</f>
        <v>45956.45531041667</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45956.45531041667</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45956.45531041667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45956.45531041667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45956.45531041667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45956.45531041667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45956.45531041667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45956.45531041667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45956.45531041667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ref="G11:G74" ca="1" si="1">IFERROR(NOW()-F11,"-")</f>
        <v>45956.45531041667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45956.45531041667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45956.45531041667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45956.45531041667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45956.45531041667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45956.45531041667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45956.45531041667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45956.45531041667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45956.45531041667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45956.45531041667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45956.45531041667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45956.45531041667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45956.45531041667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45956.45531041667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45956.45531041667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45956.45531041667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45956.45531041667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45956.45531041667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45956.45531041667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45956.45531041667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45956.45531041667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45956.45531041667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45956.45531041667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45956.45531041667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45956.45531041667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45956.45531041667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45956.45531041667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45956.45531041667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45956.45531041667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45956.45531041667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45956.45531041667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45956.45531041667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45956.45531041667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45956.45531041667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45956.45531041667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45956.45531041667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45956.45531041667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45956.45531041667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45956.45531041667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45956.45531041667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45956.45531041667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45956.45531041667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45956.45531041667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45956.45531041667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45956.45531041667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45956.45531041667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45956.45531041667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45956.45531041667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45956.45531041667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45956.45531041667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45956.45531041667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45956.45531041667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45956.45531041667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45956.45531041667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45956.45531041667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45956.45531041667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45956.45531041667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45956.45531041667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45956.45531041667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45956.45531041667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45956.45531041667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45956.45531041667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45956.45531041667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45956.45531041667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ref="G75:G138" ca="1" si="2">IFERROR(NOW()-F75,"-")</f>
        <v>45956.45531041667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45956.45531041667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45956.45531041667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45956.45531041667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45956.45531041667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45956.45531041667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45956.45531041667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45956.45531041667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45956.45531041667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45956.45531041667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45956.45531041667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45956.45531041667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45956.45531041667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45956.45531041667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45956.45531041667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45956.45531041667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45956.45531041667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45956.45531041667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45956.45531041667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45956.45531041667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45956.45531041667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45956.45531041667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45956.45531041667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45956.45531041667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45956.45531041667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45956.45531041667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45956.45531041667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45956.45531041667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45956.45531041667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45956.45531041667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45956.45531041667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45956.45531041667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45956.45531041667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45956.45531041667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45956.45531041667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45956.45531041667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45956.45531041667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45956.45531041667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45956.45531041667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45956.45531041667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45956.45531041667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45956.45531041667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45956.45531041667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45956.45531041667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45956.45531041667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45956.45531041667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45956.45531041667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45956.45531041667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45956.45531041667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45956.45531041667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45956.45531041667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45956.45531041667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45956.45531041667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45956.45531041667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45956.45531041667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45956.45531041667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45956.45531041667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45956.45531041667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45956.45531041667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45956.45531041667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45956.45531041667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45956.45531041667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45956.45531041667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45956.45531041667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ref="G139:G202" ca="1" si="3">IFERROR(NOW()-F139,"-")</f>
        <v>45956.45531041667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45956.45531041667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45956.45531041667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45956.45531041667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45956.45531041667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45956.45531041667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45956.45531041667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45956.45531041667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45956.45531041667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45956.45531041667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45956.45531041667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45956.45531041667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45956.45531041667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45956.45531041667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45956.45531041667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45956.45531041667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45956.45531041667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45956.45531041667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45956.45531041667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45956.45531041667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45956.45531041667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45956.45531041667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45956.45531041667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45956.45531041667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45956.45531041667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45956.45531041667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45956.45531041667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45956.45531041667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45956.45531041667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45956.45531041667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45956.45531041667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45956.45531041667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45956.45531041667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45956.45531041667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45956.45531041667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45956.45531041667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45956.45531041667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45956.45531041667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45956.45531041667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45956.45531041667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45956.45531041667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45956.45531041667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45956.45531041667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45956.45531041667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45956.45531041667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45956.45531041667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45956.45531041667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45956.45531041667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45956.45531041667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45956.45531041667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45956.45531041667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45956.45531041667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45956.45531041667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45956.45531041667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45956.45531041667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45956.45531041667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45956.45531041667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45956.45531041667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45956.45531041667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45956.45531041667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45956.45531041667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45956.45531041667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45956.45531041667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45956.45531041667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ref="G203:G266" ca="1" si="4">IFERROR(NOW()-F203,"-")</f>
        <v>45956.45531041667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45956.45531041667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45956.45531041667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45956.45531041667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45956.45531041667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45956.45531041667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45956.45531041667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45956.45531041667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45956.45531041667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45956.45531041667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45956.45531041667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45956.45531041667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45956.45531041667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45956.45531041667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45956.45531041667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45956.45531041667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45956.45531041667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45956.45531041667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45956.45531041667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45956.45531041667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45956.45531041667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45956.45531041667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45956.45531041667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45956.45531041667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45956.45531041667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45956.45531041667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45956.45531041667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45956.45531041667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45956.45531041667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45956.45531041667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45956.45531041667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45956.45531041667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45956.45531041667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45956.45531041667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45956.45531041667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45956.45531041667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45956.45531041667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45956.45531041667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45956.45531041667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45956.45531041667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45956.45531041667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45956.45531041667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45956.45531041667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45956.45531041667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45956.45531041667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45956.45531041667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45956.45531041667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45956.45531041667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45956.45531041667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45956.45531041667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45956.45531041667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45956.45531041667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45956.45531041667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45956.45531041667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45956.45531041667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45956.45531041667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45956.45531041667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45956.45531041667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45956.45531041667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45956.45531041667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45956.45531041667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45956.45531041667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45956.45531041667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45956.45531041667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ref="G267:G330" ca="1" si="5">IFERROR(NOW()-F267,"-")</f>
        <v>45956.45531041667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45956.45531041667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45956.45531041667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45956.45531041667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45956.45531041667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45956.45531041667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45956.45531041667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45956.45531041667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45956.45531041667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45956.45531041667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45956.45531041667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45956.45531041667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45956.45531041667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45956.45531041667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45956.45531041667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45956.45531041667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45956.45531041667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45956.45531041667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45956.45531041667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45956.45531041667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45956.45531041667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45956.45531041667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45956.45531041667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45956.45531041667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45956.45531041667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45956.45531041667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45956.45531041667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45956.45531041667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45956.45531041667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45956.45531041667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45956.45531041667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45956.45531041667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45956.45531041667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45956.45531041667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45956.45531041667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45956.45531041667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45956.45531041667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45956.45531041667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45956.45531041667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45956.45531041667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45956.45531041667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45956.45531041667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45956.45531041667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45956.45531041667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45956.45531041667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45956.45531041667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45956.45531041667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45956.45531041667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45956.45531041667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45956.45531041667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45956.45531041667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45956.45531041667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45956.45531041667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45956.45531041667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45956.45531041667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45956.45531041667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45956.45531041667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45956.45531041667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45956.45531041667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45956.45531041667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45956.45531041667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45956.45531041667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45956.45531041667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45956.45531041667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ref="G331:G394" ca="1" si="6">IFERROR(NOW()-F331,"-")</f>
        <v>45956.45531041667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45956.45531041667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45956.45531041667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45956.45531041667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45956.45531041667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45956.45531041667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45956.45531041667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45956.45531041667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45956.45531041667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45956.45531041667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45956.45531041667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45956.45531041667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45956.45531041667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45956.45531041667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45956.45531041667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45956.45531041667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45956.45531041667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45956.45531041667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45956.45531041667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45956.45531041667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45956.45531041667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45956.45531041667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45956.45531041667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45956.45531041667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45956.45531041667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45956.45531041667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45956.45531041667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45956.45531041667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45956.45531041667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45956.45531041667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45956.45531041667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45956.45531041667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45956.45531041667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45956.45531041667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45956.45531041667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45956.45531041667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45956.45531041667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45956.45531041667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45956.45531041667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45956.45531041667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45956.45531041667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45956.45531041667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45956.45531041667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45956.45531041667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45956.45531041667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45956.45531041667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45956.45531041667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45956.45531041667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45956.45531041667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45956.45531041667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45956.45531041667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45956.45531041667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45956.45531041667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45956.45531041667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45956.45531041667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45956.45531041667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45956.45531041667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45956.45531041667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45956.45531041667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45956.45531041667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45956.45531041667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45956.45531041667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45956.45531041667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45956.45531041667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ref="G395:G458" ca="1" si="7">IFERROR(NOW()-F395,"-")</f>
        <v>45956.45531041667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45956.45531041667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45956.45531041667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45956.45531041667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45956.45531041667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45956.45531041667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45956.45531041667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45956.45531041667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45956.45531041667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45956.45531041667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45956.45531041667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45956.45531041667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45956.45531041667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45956.45531041667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45956.45531041667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45956.45531041667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45956.45531041667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45956.45531041667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45956.45531041667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45956.45531041667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45956.45531041667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45956.45531041667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45956.45531041667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45956.45531041667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45956.45531041667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45956.45531041667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45956.45531041667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45956.45531041667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45956.45531041667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45956.45531041667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45956.45531041667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45956.45531041667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45956.45531041667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45956.45531041667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45956.45531041667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45956.45531041667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45956.45531041667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45956.45531041667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45956.45531041667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45956.45531041667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45956.45531041667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45956.45531041667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45956.45531041667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45956.45531041667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45956.45531041667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45956.45531041667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45956.45531041667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45956.45531041667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45956.45531041667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45956.45531041667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45956.45531041667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45956.45531041667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45956.45531041667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45956.45531041667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45956.45531041667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45956.45531041667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45956.45531041667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45956.45531041667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45956.45531041667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45956.45531041667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45956.45531041667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45956.45531041667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45956.45531041667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45956.45531041667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ref="G459:G522" ca="1" si="8">IFERROR(NOW()-F459,"-")</f>
        <v>45956.45531041667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45956.45531041667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45956.45531041667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45956.45531041667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45956.45531041667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45956.45531041667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45956.45531041667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45956.45531041667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45956.45531041667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45956.45531041667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45956.45531041667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45956.45531041667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45956.45531041667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45956.45531041667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45956.45531041667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45956.45531041667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45956.45531041667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45956.45531041667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45956.45531041667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45956.45531041667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45956.45531041667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45956.45531041667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45956.45531041667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45956.45531041667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45956.45531041667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45956.45531041667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45956.45531041667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45956.45531041667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45956.45531041667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45956.45531041667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45956.45531041667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45956.45531041667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45956.45531041667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45956.45531041667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45956.45531041667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45956.45531041667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45956.45531041667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45956.45531041667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45956.45531041667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45956.45531041667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45956.45531041667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45956.45531041667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45956.45531041667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45956.45531041667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45956.45531041667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45956.45531041667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45956.45531041667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45956.45531041667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45956.45531041667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45956.45531041667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45956.45531041667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45956.45531041667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45956.45531041667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45956.45531041667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45956.45531041667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45956.45531041667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45956.45531041667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45956.45531041667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45956.45531041667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45956.45531041667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45956.45531041667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45956.45531041667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45956.45531041667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45956.45531041667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ref="G523:G586" ca="1" si="9">IFERROR(NOW()-F523,"-")</f>
        <v>45956.45531041667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45956.45531041667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45956.45531041667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45956.45531041667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45956.45531041667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45956.45531041667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45956.45531041667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45956.45531041667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45956.45531041667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45956.45531041667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45956.45531041667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45956.45531041667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45956.45531041667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45956.45531041667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45956.45531041667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45956.45531041667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45956.45531041667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45956.45531041667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45956.45531041667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45956.45531041667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45956.45531041667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45956.45531041667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45956.45531041667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45956.45531041667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45956.45531041667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45956.45531041667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45956.45531041667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45956.45531041667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45956.45531041667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45956.45531041667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45956.45531041667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45956.45531041667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45956.45531041667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45956.45531041667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45956.45531041667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45956.45531041667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45956.45531041667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45956.45531041667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45956.45531041667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45956.45531041667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45956.45531041667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45956.45531041667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45956.45531041667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45956.45531041667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45956.45531041667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45956.45531041667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45956.45531041667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45956.45531041667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45956.45531041667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45956.45531041667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45956.45531041667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45956.45531041667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45956.45531041667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45956.45531041667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45956.45531041667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45956.45531041667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45956.45531041667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45956.45531041667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45956.45531041667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45956.45531041667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45956.45531041667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45956.45531041667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45956.45531041667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45956.45531041667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ref="G587:G650" ca="1" si="10">IFERROR(NOW()-F587,"-")</f>
        <v>45956.45531041667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45956.45531041667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45956.45531041667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45956.45531041667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45956.45531041667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45956.45531041667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45956.45531041667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45956.45531041667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45956.45531041667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45956.45531041667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45956.45531041667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45956.45531041667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45956.45531041667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45956.45531041667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45956.45531041667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45956.45531041667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45956.45531041667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45956.45531041667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45956.45531041667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45956.45531041667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45956.45531041667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45956.45531041667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45956.45531041667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45956.45531041667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45956.45531041667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45956.45531041667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45956.45531041667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45956.45531041667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45956.45531041667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45956.45531041667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45956.45531041667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45956.45531041667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45956.45531041667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45956.45531041667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45956.45531041667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45956.45531041667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45956.45531041667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45956.45531041667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45956.45531041667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45956.45531041667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45956.45531041667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45956.45531041667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45956.45531041667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45956.45531041667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45956.45531041667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45956.45531041667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45956.45531041667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45956.45531041667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45956.45531041667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45956.45531041667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45956.45531041667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45956.45531041667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45956.45531041667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45956.45531041667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45956.45531041667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45956.45531041667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45956.45531041667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45956.45531041667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45956.45531041667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45956.45531041667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45956.45531041667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45956.45531041667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45956.45531041667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45956.45531041667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ref="G651:G714" ca="1" si="11">IFERROR(NOW()-F651,"-")</f>
        <v>45956.45531041667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45956.45531041667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45956.45531041667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45956.45531041667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45956.45531041667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45956.45531041667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45956.45531041667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45956.45531041667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45956.45531041667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45956.45531041667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45956.45531041667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45956.45531041667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45956.45531041667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45956.45531041667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45956.45531041667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45956.45531041667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45956.45531041667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45956.45531041667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45956.45531041667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45956.45531041667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45956.45531041667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45956.45531041667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45956.45531041667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45956.45531041667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45956.45531041667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45956.45531041667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45956.45531041667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45956.45531041667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45956.45531041667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45956.45531041667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45956.45531041667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45956.45531041667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45956.45531041667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45956.45531041667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45956.45531041667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45956.45531041667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45956.45531041667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45956.45531041667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45956.45531041667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45956.45531041667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45956.45531041667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45956.45531041667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45956.45531041667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45956.45531041667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45956.45531041667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45956.45531041667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45956.45531041667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45956.45531041667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45956.45531041667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45956.45531041667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45956.45531041667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45956.45531041667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45956.45531041667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45956.45531041667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45956.45531041667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45956.45531041667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45956.45531041667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45956.45531041667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45956.45531041667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45956.45531041667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45956.45531041667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45956.45531041667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45956.45531041667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45956.45531041667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ref="G715:G778" ca="1" si="12">IFERROR(NOW()-F715,"-")</f>
        <v>45956.45531041667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45956.45531041667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45956.45531041667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45956.45531041667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45956.45531041667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45956.45531041667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45956.45531041667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45956.45531041667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45956.45531041667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45956.45531041667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45956.45531041667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45956.45531041667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45956.45531041667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45956.45531041667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45956.45531041667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45956.45531041667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45956.45531041667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45956.45531041667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45956.45531041667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45956.45531041667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45956.45531041667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45956.45531041667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45956.45531041667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45956.45531041667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45956.45531041667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45956.45531041667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45956.45531041667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45956.45531041667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45956.45531041667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45956.45531041667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45956.45531041667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45956.45531041667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45956.45531041667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45956.45531041667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45956.45531041667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45956.45531041667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45956.45531041667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45956.45531041667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45956.45531041667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45956.45531041667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45956.45531041667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45956.45531041667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45956.45531041667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45956.45531041667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45956.45531041667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45956.45531041667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45956.45531041667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45956.45531041667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45956.45531041667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45956.45531041667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45956.45531041667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45956.45531041667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45956.45531041667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45956.45531041667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45956.45531041667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45956.45531041667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45956.45531041667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45956.45531041667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45956.45531041667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45956.45531041667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45956.45531041667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45956.45531041667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45956.45531041667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45956.45531041667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ref="G779:G842" ca="1" si="13">IFERROR(NOW()-F779,"-")</f>
        <v>45956.45531041667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45956.45531041667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45956.45531041667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45956.45531041667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45956.45531041667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45956.45531041667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45956.45531041667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45956.45531041667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45956.45531041667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45956.45531041667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45956.45531041667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45956.45531041667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45956.45531041667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45956.45531041667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45956.45531041667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45956.45531041667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45956.45531041667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45956.45531041667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45956.45531041667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45956.45531041667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45956.45531041667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45956.45531041667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45956.45531041667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45956.45531041667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45956.45531041667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45956.45531041667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45956.45531041667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45956.45531041667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45956.45531041667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45956.45531041667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45956.45531041667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45956.45531041667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45956.45531041667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45956.45531041667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45956.45531041667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45956.45531041667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45956.45531041667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45956.45531041667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45956.45531041667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45956.45531041667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45956.45531041667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45956.45531041667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45956.45531041667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45956.45531041667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45956.45531041667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45956.45531041667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45956.45531041667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45956.45531041667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45956.45531041667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45956.45531041667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45956.45531041667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45956.45531041667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45956.45531041667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45956.45531041667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45956.45531041667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45956.45531041667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45956.45531041667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45956.45531041667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45956.45531041667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45956.45531041667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45956.45531041667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45956.45531041667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45956.45531041667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45956.45531041667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ref="G843:G906" ca="1" si="14">IFERROR(NOW()-F843,"-")</f>
        <v>45956.45531041667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45956.45531041667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45956.45531041667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45956.45531041667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45956.45531041667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45956.45531041667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45956.45531041667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45956.45531041667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45956.45531041667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45956.45531041667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45956.45531041667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45956.45531041667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45956.45531041667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45956.45531041667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45956.45531041667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45956.45531041667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45956.45531041667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45956.45531041667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45956.45531041667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45956.45531041667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45956.45531041667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45956.45531041667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45956.45531041667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45956.45531041667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45956.45531041667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45956.45531041667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45956.45531041667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45956.45531041667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45956.45531041667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45956.45531041667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45956.45531041667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45956.45531041667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45956.45531041667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45956.45531041667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45956.45531041667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45956.45531041667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45956.45531041667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45956.45531041667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45956.45531041667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45956.45531041667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45956.45531041667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45956.45531041667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45956.45531041667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45956.45531041667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45956.45531041667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45956.45531041667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45956.45531041667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45956.45531041667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45956.45531041667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45956.45531041667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45956.45531041667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45956.45531041667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45956.45531041667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45956.45531041667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45956.45531041667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45956.45531041667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45956.45531041667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45956.45531041667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45956.45531041667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45956.45531041667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45956.45531041667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45956.45531041667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45956.45531041667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45956.45531041667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ref="G907:G970" ca="1" si="15">IFERROR(NOW()-F907,"-")</f>
        <v>45956.45531041667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45956.45531041667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45956.45531041667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45956.45531041667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45956.45531041667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45956.45531041667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45956.45531041667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45956.45531041667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45956.45531041667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45956.45531041667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45956.45531041667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45956.45531041667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45956.45531041667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45956.45531041667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45956.45531041667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45956.45531041667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45956.45531041667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45956.45531041667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45956.45531041667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45956.45531041667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45956.45531041667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45956.45531041667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45956.45531041667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45956.45531041667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45956.45531041667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45956.45531041667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45956.45531041667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45956.45531041667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45956.45531041667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45956.45531041667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45956.45531041667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45956.45531041667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45956.45531041667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45956.45531041667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45956.45531041667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45956.45531041667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45956.45531041667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45956.45531041667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45956.45531041667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45956.45531041667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45956.45531041667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45956.45531041667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45956.45531041667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45956.45531041667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45956.45531041667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45956.45531041667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45956.45531041667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45956.45531041667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45956.45531041667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45956.45531041667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45956.45531041667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45956.45531041667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45956.45531041667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45956.45531041667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45956.45531041667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45956.45531041667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45956.45531041667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45956.45531041667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45956.45531041667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45956.45531041667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45956.45531041667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45956.45531041667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45956.45531041667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45956.45531041667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ref="G971:G1034" ca="1" si="16">IFERROR(NOW()-F971,"-")</f>
        <v>45956.45531041667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45956.45531041667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45956.45531041667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45956.45531041667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45956.45531041667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45956.45531041667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45956.45531041667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45956.45531041667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45956.45531041667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45956.45531041667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45956.45531041667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45956.45531041667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45956.45531041667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45956.45531041667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45956.45531041667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45956.45531041667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45956.45531041667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45956.45531041667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45956.45531041667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45956.45531041667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45956.45531041667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45956.45531041667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45956.45531041667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45956.45531041667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45956.45531041667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45956.45531041667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45956.45531041667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45956.45531041667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45956.45531041667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45956.45531041667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45956.45531041667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45956.45531041667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45956.45531041667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45956.45531041667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45956.45531041667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45956.45531041667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45956.45531041667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45956.45531041667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45956.45531041667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45956.45531041667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45956.45531041667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45956.45531041667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45956.45531041667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45956.45531041667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45956.45531041667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45956.45531041667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45956.45531041667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45956.45531041667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45956.45531041667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45956.45531041667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45956.45531041667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45956.45531041667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45956.45531041667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45956.45531041667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45956.45531041667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45956.45531041667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45956.45531041667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45956.45531041667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45956.45531041667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45956.45531041667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45956.45531041667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45956.45531041667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45956.45531041667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45956.45531041667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ref="G1035:G1098" ca="1" si="17">IFERROR(NOW()-F1035,"-")</f>
        <v>45956.45531041667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45956.45531041667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45956.45531041667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45956.45531041667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45956.45531041667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45956.45531041667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45956.45531041667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45956.45531041667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45956.45531041667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45956.45531041667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45956.45531041667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45956.45531041667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45956.45531041667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45956.45531041667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45956.45531041667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45956.45531041667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45956.45531041667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45956.45531041667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45956.45531041667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45956.45531041667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45956.45531041667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45956.45531041667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45956.45531041667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45956.45531041667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45956.45531041667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45956.45531041667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45956.45531041667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45956.45531041667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45956.45531041667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45956.45531041667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45956.45531041667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45956.45531041667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45956.45531041667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45956.45531041667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45956.45531041667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45956.45531041667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45956.45531041667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45956.45531041667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45956.45531041667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45956.45531041667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45956.45531041667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45956.45531041667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45956.45531041667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45956.45531041667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45956.45531041667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45956.45531041667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45956.45531041667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45956.45531041667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45956.45531041667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45956.45531041667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45956.45531041667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45956.45531041667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45956.45531041667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45956.45531041667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45956.45531041667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45956.45531041667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45956.45531041667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45956.45531041667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45956.45531041667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45956.45531041667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45956.45531041667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45956.45531041667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45956.45531041667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45956.45531041667</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ref="G1099:G1113" ca="1" si="18">IFERROR(NOW()-F1099,"-")</f>
        <v>45956.45531041667</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45956.45531041667</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45956.45531041667</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45956.45531041667</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45956.45531041667</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45956.45531041667</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45956.45531041667</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45956.45531041667</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45956.45531041667</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45956.45531041667</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45956.45531041667</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45956.45531041667</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45956.45531041667</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45956.45531041667</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45956.45531041667</v>
      </c>
      <c r="H1113" s="22"/>
      <c r="I1113" s="19" t="str">
        <f>IFERROR(VLOOKUP(D1113,DB!A:F,6,0),"")</f>
        <v/>
      </c>
      <c r="J1113" s="18" t="str">
        <f>IFERROR(VLOOKUP(D1113,DB!A:G,7,0),"")</f>
        <v/>
      </c>
      <c r="K1113" s="46"/>
      <c r="L1113" s="23" t="str">
        <f>IFERROR(VLOOKUP(D1113,DB!A:I,9,0),"")</f>
        <v/>
      </c>
    </row>
  </sheetData>
  <dataValidations count="2">
    <dataValidation allowBlank="1" showInputMessage="1" showErrorMessage="1" sqref="E1" xr:uid="{5914219A-CB83-432D-936A-CC0CB6F3982A}"/>
    <dataValidation type="list" allowBlank="1" showInputMessage="1" showErrorMessage="1" sqref="E2:E111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17"/>
  <sheetViews>
    <sheetView tabSelected="1" workbookViewId="0">
      <selection activeCell="A4" sqref="A4:X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39090</v>
      </c>
      <c r="B2" s="94" t="str">
        <f>IFERROR(VLOOKUP(D2,DB!A:K,11,0),"")</f>
        <v>R4</v>
      </c>
      <c r="C2" s="97">
        <v>1</v>
      </c>
      <c r="D2" s="94" t="s">
        <v>35115</v>
      </c>
      <c r="E2" s="98" t="s">
        <v>38998</v>
      </c>
      <c r="F2" s="99">
        <v>45703.480717592596</v>
      </c>
      <c r="G2" s="100">
        <f ca="1">IFERROR(NOW()-F2,"")</f>
        <v>252.97459247685038</v>
      </c>
      <c r="H2" s="99">
        <v>45703.474768518521</v>
      </c>
      <c r="I2" s="99" t="str">
        <f>IFERROR(VLOOKUP(D2,DB!A:F,6,0),"")</f>
        <v>SCECO</v>
      </c>
      <c r="J2" s="99" t="str">
        <f>IFERROR(VLOOKUP(D2,DB!A:G,7,0),"")</f>
        <v>Dead</v>
      </c>
      <c r="K2" s="101" t="s">
        <v>39091</v>
      </c>
      <c r="L2" s="94" t="str">
        <f>IFERROR(VLOOKUP(D2,DB!A:I,9,0),"")</f>
        <v>Latis</v>
      </c>
    </row>
    <row r="3" spans="1:16" ht="30" customHeight="1">
      <c r="A3" s="94" t="s">
        <v>39092</v>
      </c>
      <c r="B3" s="94" t="str">
        <f>IFERROR(VLOOKUP(D3,DB!A:K,11,0),"")</f>
        <v>R4</v>
      </c>
      <c r="C3" s="94">
        <v>1</v>
      </c>
      <c r="D3" s="94" t="s">
        <v>27420</v>
      </c>
      <c r="E3" s="98" t="s">
        <v>38998</v>
      </c>
      <c r="F3" s="123">
        <v>45953.634722222225</v>
      </c>
      <c r="G3" s="124">
        <f ca="1">IFERROR(NOW()-F3,"")</f>
        <v>2.8205881944450084</v>
      </c>
      <c r="H3" s="123">
        <v>45953.546631944446</v>
      </c>
      <c r="I3" s="99" t="str">
        <f>IFERROR(VLOOKUP(D3,DB!A:F,6,0),"")</f>
        <v>SCECO</v>
      </c>
      <c r="J3" s="99" t="str">
        <f>IFERROR(VLOOKUP(D3,DB!A:G,7,0),"")</f>
        <v>Dead</v>
      </c>
      <c r="K3" s="125" t="s">
        <v>39093</v>
      </c>
      <c r="L3" s="121" t="str">
        <f>IFERROR(VLOOKUP(D3,DB!A:I,9,0),"")</f>
        <v>Latis</v>
      </c>
    </row>
    <row r="4" spans="1:16" ht="15" customHeight="1">
      <c r="A4" s="119" t="s">
        <v>39094</v>
      </c>
      <c r="B4" s="119" t="str">
        <f>IFERROR(VLOOKUP(D4,DB!A:K,11,0),"")</f>
        <v>R4</v>
      </c>
      <c r="C4" s="120">
        <v>1</v>
      </c>
      <c r="D4" s="121" t="s">
        <v>27169</v>
      </c>
      <c r="E4" s="98" t="s">
        <v>38998</v>
      </c>
      <c r="F4" s="123">
        <v>45956.379861111112</v>
      </c>
      <c r="G4" s="124">
        <f ca="1">IFERROR(NOW()-F4,"")</f>
        <v>7.5449305557413027E-2</v>
      </c>
      <c r="H4" s="123">
        <v>45956.374675925923</v>
      </c>
      <c r="I4" s="119" t="str">
        <f>IFERROR(VLOOKUP(D4,DB!A:F,6,0),"")</f>
        <v>SCECO</v>
      </c>
      <c r="J4" s="119" t="str">
        <f>IFERROR(VLOOKUP(D4,DB!A:G,7,0),"")</f>
        <v>Dead</v>
      </c>
      <c r="K4" s="125" t="s">
        <v>39095</v>
      </c>
      <c r="L4" s="121" t="str">
        <f>IFERROR(VLOOKUP(D4,DB!A:I,9,0),"")</f>
        <v>Latis</v>
      </c>
    </row>
    <row r="5" spans="1:16" ht="15" customHeight="1">
      <c r="A5" s="119"/>
      <c r="B5" s="119" t="str">
        <f>IFERROR(VLOOKUP(D5,DB!A:K,11,0),"")</f>
        <v/>
      </c>
      <c r="C5" s="120"/>
      <c r="D5" s="94"/>
      <c r="E5" s="98"/>
      <c r="F5" s="123"/>
      <c r="G5" s="124">
        <f ca="1">IFERROR(NOW()-F5,"")</f>
        <v>45956.45531041667</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45956.45531041667</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45956.45531041667</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122"/>
      <c r="F8" s="123"/>
      <c r="G8" s="124">
        <f ca="1">IFERROR(NOW()-F8,"")</f>
        <v>45956.45531041667</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122"/>
      <c r="F9" s="123"/>
      <c r="G9" s="124">
        <f ca="1">IFERROR(NOW()-F9,"")</f>
        <v>45956.45531041667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45956.45531041667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45956.45531041667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45956.45531041667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45956.45531041667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45956.45531041667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45956.45531041667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45956.45531041667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45956.45531041667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45956.45531041667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c r="E19" s="122"/>
      <c r="F19" s="123"/>
      <c r="G19" s="124">
        <f ca="1">IFERROR(NOW()-F19,"")</f>
        <v>45956.45531041667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122"/>
      <c r="F20" s="123"/>
      <c r="G20" s="124">
        <f ca="1">IFERROR(NOW()-F20,"")</f>
        <v>45956.45531041667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45956.45531041667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45956.45531041667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45956.45531041667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45956.45531041667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45956.45531041667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45956.45531041667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45956.45531041667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45956.45531041667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45956.45531041667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45956.45531041667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45956.45531041667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45956.45531041667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45956.45531041667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45956.45531041667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45956.45531041667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45956.45531041667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45956.45531041667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45956.45531041667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45956.45531041667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45956.45531041667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45956.45531041667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45956.45531041667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45956.45531041667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45956.45531041667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45956.45531041667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45956.45531041667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45956.45531041667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45956.45531041667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45956.45531041667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45956.45531041667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45956.45531041667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45956.45531041667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45956.45531041667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45956.45531041667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45956.45531041667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45956.45531041667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45956.45531041667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45956.45531041667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45956.45531041667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45956.45531041667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45956.45531041667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45956.45531041667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45956.45531041667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45956.45531041667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45956.45531041667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45956.45531041667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45956.45531041667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45956.45531041667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45956.45531041667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45956.45531041667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45956.45531041667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45956.45531041667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45956.45531041667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45956.45531041667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45956.45531041667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45956.45531041667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45956.45531041667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45956.45531041667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45956.45531041667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45956.45531041667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45956.45531041667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45956.45531041667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45956.45531041667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45956.45531041667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45956.45531041667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45956.45531041667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45956.45531041667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45956.45531041667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45956.45531041667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45956.45531041667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45956.45531041667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45956.45531041667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45956.45531041667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45956.45531041667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45956.45531041667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45956.45531041667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45956.45531041667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45956.45531041667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45956.45531041667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45956.45531041667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45956.45531041667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45956.45531041667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45956.45531041667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45956.45531041667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45956.45531041667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45956.45531041667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45956.45531041667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45956.45531041667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45956.45531041667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45956.45531041667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45956.45531041667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45956.45531041667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45956.45531041667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45956.45531041667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45956.45531041667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45956.45531041667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45956.45531041667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45956.45531041667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45956.45531041667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45956.45531041667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45956.45531041667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45956.45531041667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45956.45531041667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45956.45531041667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45956.45531041667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45956.45531041667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45956.45531041667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45956.45531041667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45956.45531041667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45956.45531041667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45956.45531041667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45956.45531041667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45956.45531041667</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45956.45531041667</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45956.45531041667</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45956.45531041667</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45956.45531041667</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45956.45531041667</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45956.45531041667</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45956.45531041667</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45956.45531041667</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45956.45531041667</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45956.45531041667</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45956.45531041667</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45956.45531041667</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45956.45531041667</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45956.45531041667</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45956.45531041667</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45956.45531041667</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45956.45531041667</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45956.45531041667</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45956.45531041667</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45956.45531041667</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45956.45531041667</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45956.45531041667</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45956.45531041667</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45956.45531041667</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45956.45531041667</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45956.45531041667</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45956.45531041667</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45956.45531041667</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45956.45531041667</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45956.45531041667</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45956.45531041667</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45956.45531041667</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45956.45531041667</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45956.45531041667</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45956.45531041667</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45956.45531041667</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45956.45531041667</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45956.45531041667</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45956.45531041667</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45956.45531041667</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45956.45531041667</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45956.45531041667</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45956.45531041667</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45956.45531041667</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45956.45531041667</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45956.45531041667</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45956.45531041667</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45956.45531041667</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45956.45531041667</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45956.45531041667</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45956.45531041667</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45956.45531041667</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45956.45531041667</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45956.45531041667</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45956.45531041667</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45956.45531041667</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45956.45531041667</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45956.45531041667</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45956.45531041667</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45956.45531041667</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45956.45531041667</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45956.45531041667</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45956.45531041667</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45956.45531041667</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45956.45531041667</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45956.45531041667</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45956.45531041667</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45956.45531041667</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45956.45531041667</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45956.45531041667</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45956.45531041667</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45956.45531041667</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45956.45531041667</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45956.45531041667</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45956.45531041667</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45956.45531041667</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45956.45531041667</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45956.45531041667</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45956.45531041667</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45956.45531041667</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45956.45531041667</v>
      </c>
      <c r="H214" s="123"/>
      <c r="I214" s="119" t="str">
        <f>IFERROR(VLOOKUP(D214,DB!A:F,6,0),"")</f>
        <v/>
      </c>
      <c r="J214" s="119" t="str">
        <f>IFERROR(VLOOKUP(D214,DB!A:G,7,0),"")</f>
        <v/>
      </c>
      <c r="K214" s="125"/>
      <c r="L214" s="121" t="str">
        <f>IFERROR(VLOOKUP(D214,DB!A:I,9,0),"")</f>
        <v/>
      </c>
    </row>
    <row r="215" spans="1:12" ht="15" customHeight="1">
      <c r="A215" s="119"/>
      <c r="B215" s="119" t="str">
        <f>IFERROR(VLOOKUP(D215,DB!A:K,11,0),"")</f>
        <v/>
      </c>
      <c r="C215" s="120"/>
      <c r="D215" s="121"/>
      <c r="E215" s="122"/>
      <c r="F215" s="123"/>
      <c r="G215" s="124">
        <f ca="1">IFERROR(NOW()-F215,"")</f>
        <v>45956.45531041667</v>
      </c>
      <c r="H215" s="123"/>
      <c r="I215" s="119" t="str">
        <f>IFERROR(VLOOKUP(D215,DB!A:F,6,0),"")</f>
        <v/>
      </c>
      <c r="J215" s="119" t="str">
        <f>IFERROR(VLOOKUP(D215,DB!A:G,7,0),"")</f>
        <v/>
      </c>
      <c r="K215" s="125"/>
      <c r="L215" s="121" t="str">
        <f>IFERROR(VLOOKUP(D215,DB!A:I,9,0),"")</f>
        <v/>
      </c>
    </row>
    <row r="216" spans="1:12" ht="15" customHeight="1">
      <c r="A216" s="119"/>
      <c r="B216" s="119" t="str">
        <f>IFERROR(VLOOKUP(D216,DB!A:K,11,0),"")</f>
        <v/>
      </c>
      <c r="C216" s="120"/>
      <c r="D216" s="121"/>
      <c r="E216" s="122"/>
      <c r="F216" s="123"/>
      <c r="G216" s="124">
        <f ca="1">IFERROR(NOW()-F216,"")</f>
        <v>45956.45531041667</v>
      </c>
      <c r="H216" s="123"/>
      <c r="I216" s="119" t="str">
        <f>IFERROR(VLOOKUP(D216,DB!A:F,6,0),"")</f>
        <v/>
      </c>
      <c r="J216" s="119" t="str">
        <f>IFERROR(VLOOKUP(D216,DB!A:G,7,0),"")</f>
        <v/>
      </c>
      <c r="K216" s="125"/>
      <c r="L216" s="121" t="str">
        <f>IFERROR(VLOOKUP(D216,DB!A:I,9,0),"")</f>
        <v/>
      </c>
    </row>
    <row r="217" spans="1:12" ht="15" customHeight="1">
      <c r="A217" s="126"/>
      <c r="B217" s="126" t="str">
        <f>IFERROR(VLOOKUP(D217,DB!A:K,11,0),"")</f>
        <v/>
      </c>
      <c r="C217" s="127"/>
      <c r="D217" s="128"/>
      <c r="E217" s="129"/>
      <c r="F217" s="130"/>
      <c r="G217" s="131">
        <f ca="1">IFERROR(NOW()-F217,"")</f>
        <v>45956.45531041667</v>
      </c>
      <c r="H217" s="130"/>
      <c r="I217" s="126" t="str">
        <f>IFERROR(VLOOKUP(D217,DB!A:F,6,0),"")</f>
        <v/>
      </c>
      <c r="J217" s="126" t="str">
        <f>IFERROR(VLOOKUP(D217,DB!A:G,7,0),"")</f>
        <v/>
      </c>
      <c r="K217" s="132"/>
      <c r="L217" s="128" t="str">
        <f>IFERROR(VLOOKUP(D217,DB!A:I,9,0),"")</f>
        <v/>
      </c>
    </row>
  </sheetData>
  <dataValidations count="2">
    <dataValidation allowBlank="1" showInputMessage="1" showErrorMessage="1" sqref="E1" xr:uid="{A4F81451-56CC-4543-9497-104C4E44EE4B}"/>
    <dataValidation type="list" allowBlank="1" showInputMessage="1" showErrorMessage="1" sqref="E2:E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39096</v>
      </c>
      <c r="B2" s="37" t="str">
        <f>IFERROR(VLOOKUP(D2,DB!A:K,11,0),"")</f>
        <v>R5</v>
      </c>
      <c r="C2" s="37">
        <v>3</v>
      </c>
      <c r="D2" s="118" t="s">
        <v>36034</v>
      </c>
      <c r="E2" s="37" t="s">
        <v>38998</v>
      </c>
      <c r="F2" s="38">
        <v>45891.832060185188</v>
      </c>
      <c r="G2" s="144">
        <f ca="1">IFERROR(NOW()-F2,"")</f>
        <v>64.623249884258257</v>
      </c>
      <c r="H2" s="38">
        <v>45891.790393518517</v>
      </c>
      <c r="I2" s="37" t="str">
        <f>IFERROR(VLOOKUP(D2,DB!A:F,6,0),"")</f>
        <v>Generator-SG</v>
      </c>
      <c r="J2" s="37" t="str">
        <f>IFERROR(VLOOKUP(D2,DB!A:G,7,0),"")</f>
        <v>Vandalized</v>
      </c>
      <c r="K2" s="37" t="s">
        <v>39097</v>
      </c>
      <c r="L2" s="37" t="str">
        <f>IFERROR(VLOOKUP(D2,DB!A:I,9,0),"")</f>
        <v>Latis</v>
      </c>
      <c r="M2" s="117"/>
    </row>
    <row r="3" spans="1:13" ht="30.75">
      <c r="A3" s="37" t="s">
        <v>39098</v>
      </c>
      <c r="B3" s="37" t="str">
        <f>IFERROR(VLOOKUP(D3,DB!A:K,11,0),"")</f>
        <v>R5</v>
      </c>
      <c r="C3" s="37">
        <v>1</v>
      </c>
      <c r="D3" s="37" t="s">
        <v>31329</v>
      </c>
      <c r="E3" s="37" t="s">
        <v>39081</v>
      </c>
      <c r="F3" s="38">
        <v>45926.188877314817</v>
      </c>
      <c r="G3" s="144">
        <f t="shared" ref="G3" ca="1" si="0">IFERROR(NOW()-F3,"")</f>
        <v>30.266432754629932</v>
      </c>
      <c r="H3" s="38">
        <v>45926.158159722225</v>
      </c>
      <c r="I3" s="37" t="str">
        <f>IFERROR(VLOOKUP(D3,DB!A:F,6,0),"")</f>
        <v>SCECO</v>
      </c>
      <c r="J3" s="37" t="str">
        <f>IFERROR(VLOOKUP(D3,DB!A:G,7,0),"")</f>
        <v>Good</v>
      </c>
      <c r="K3" s="37" t="s">
        <v>39099</v>
      </c>
      <c r="L3" s="37" t="str">
        <f>IFERROR(VLOOKUP(D3,DB!A:I,9,0),"")</f>
        <v>Latis</v>
      </c>
      <c r="M3" s="117"/>
    </row>
    <row r="4" spans="1:13" ht="48" customHeight="1">
      <c r="A4" s="152" t="s">
        <v>39100</v>
      </c>
      <c r="B4" s="152" t="str">
        <f>IFERROR(VLOOKUP(D4,DB!A:K,11,0),"")</f>
        <v>R5</v>
      </c>
      <c r="C4" s="152">
        <v>1</v>
      </c>
      <c r="D4" s="152" t="s">
        <v>34781</v>
      </c>
      <c r="E4" s="152" t="s">
        <v>39081</v>
      </c>
      <c r="F4" s="153">
        <v>45948.661111111112</v>
      </c>
      <c r="G4" s="154">
        <f ca="1">IFERROR(NOW()-F4,"")</f>
        <v>7.7941989583341638</v>
      </c>
      <c r="H4" s="153">
        <v>45948.661111111112</v>
      </c>
      <c r="I4" s="152" t="str">
        <f>IFERROR(VLOOKUP(D4,DB!A:F,6,0),"")</f>
        <v>SCECO</v>
      </c>
      <c r="J4" s="152" t="str">
        <f>IFERROR(VLOOKUP(D4,DB!A:G,7,0),"")</f>
        <v>Dead</v>
      </c>
      <c r="K4" s="152" t="s">
        <v>39101</v>
      </c>
      <c r="L4" s="152" t="str">
        <f>IFERROR(VLOOKUP(D4,DB!A:I,9,0),"")</f>
        <v>Latis</v>
      </c>
    </row>
    <row r="5" spans="1:13" ht="15">
      <c r="A5" s="152"/>
      <c r="B5" s="152" t="str">
        <f>IFERROR(VLOOKUP(D5,DB!A:K,11,0),"")</f>
        <v/>
      </c>
      <c r="C5" s="152"/>
      <c r="D5" s="152"/>
      <c r="E5" s="152"/>
      <c r="F5" s="153"/>
      <c r="G5" s="154">
        <f ca="1">IFERROR(NOW()-F5,"")</f>
        <v>45956.455310069447</v>
      </c>
      <c r="H5" s="153"/>
      <c r="I5" s="152" t="str">
        <f>IFERROR(VLOOKUP(D5,DB!A:F,6,0),"")</f>
        <v/>
      </c>
      <c r="J5" s="152" t="str">
        <f>IFERROR(VLOOKUP(D5,DB!A:G,7,0),"")</f>
        <v/>
      </c>
      <c r="K5" s="152"/>
      <c r="L5" s="152" t="str">
        <f>IFERROR(VLOOKUP(D5,DB!A:I,9,0),"")</f>
        <v/>
      </c>
    </row>
    <row r="6" spans="1:13" ht="15">
      <c r="A6" s="152"/>
      <c r="B6" s="152" t="str">
        <f>IFERROR(VLOOKUP(D6,DB!A:K,11,0),"")</f>
        <v/>
      </c>
      <c r="C6" s="152"/>
      <c r="D6" s="170"/>
      <c r="E6" s="152"/>
      <c r="F6" s="153"/>
      <c r="G6" s="154">
        <f ca="1">IFERROR(NOW()-F6,"")</f>
        <v>45956.455310069447</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45956.455310069447</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45956.455310069447</v>
      </c>
      <c r="H8" s="153"/>
      <c r="I8" s="152" t="str">
        <f>IFERROR(VLOOKUP(D8,DB!A:F,6,0),"")</f>
        <v/>
      </c>
      <c r="J8" s="152" t="str">
        <f>IFERROR(VLOOKUP(D8,DB!A:G,7,0),"")</f>
        <v/>
      </c>
      <c r="K8" s="152"/>
      <c r="L8" s="152" t="str">
        <f>IFERROR(VLOOKUP(D8,DB!A:I,9,0),"")</f>
        <v/>
      </c>
    </row>
    <row r="9" spans="1:13" ht="15.75">
      <c r="A9" s="152"/>
      <c r="B9" s="152" t="str">
        <f>IFERROR(VLOOKUP(#REF!,DB!A:K,11,0),"")</f>
        <v/>
      </c>
      <c r="C9" s="152"/>
      <c r="D9" s="171"/>
      <c r="E9" s="152"/>
      <c r="F9" s="153"/>
      <c r="G9" s="154">
        <f ca="1">IFERROR(NOW()-F9,"")</f>
        <v>45956.455310069447</v>
      </c>
      <c r="H9" s="153"/>
      <c r="I9" s="152" t="str">
        <f>IFERROR(VLOOKUP(#REF!,DB!A:F,6,0),"")</f>
        <v/>
      </c>
      <c r="J9" s="152" t="str">
        <f>IFERROR(VLOOKUP(#REF!,DB!A:G,7,0),"")</f>
        <v/>
      </c>
      <c r="K9" s="152"/>
      <c r="L9" s="152" t="str">
        <f>IFERROR(VLOOKUP(#REF!,DB!A:I,9,0),"")</f>
        <v/>
      </c>
    </row>
    <row r="10" spans="1:13" ht="15">
      <c r="A10" s="152"/>
      <c r="B10" s="152" t="str">
        <f>IFERROR(VLOOKUP(D10,DB!A:K,11,0),"")</f>
        <v/>
      </c>
      <c r="C10" s="152"/>
      <c r="D10" s="152"/>
      <c r="E10" s="152"/>
      <c r="F10" s="153"/>
      <c r="G10" s="154">
        <f ca="1">IFERROR(NOW()-F10,"")</f>
        <v>45956.455310069447</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45956.455310069447</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45956.455310069447</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45956.455310069447</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45956.455310069447</v>
      </c>
      <c r="H14" s="153"/>
      <c r="I14" s="152" t="str">
        <f>IFERROR(VLOOKUP(D14,DB!A:F,6,0),"")</f>
        <v/>
      </c>
      <c r="J14" s="152" t="str">
        <f>IFERROR(VLOOKUP(D14,DB!A:G,7,0),"")</f>
        <v/>
      </c>
      <c r="K14" s="152"/>
      <c r="L14" s="152" t="str">
        <f>IFERROR(VLOOKUP(D14,DB!A:I,9,0),"")</f>
        <v/>
      </c>
    </row>
    <row r="15" spans="1:13" ht="15">
      <c r="A15" s="169"/>
      <c r="B15" s="152" t="str">
        <f>IFERROR(VLOOKUP(D15,DB!A:K,11,0),"")</f>
        <v/>
      </c>
      <c r="C15" s="152"/>
      <c r="D15" s="152"/>
      <c r="E15" s="152"/>
      <c r="F15" s="153"/>
      <c r="G15" s="154">
        <f ca="1">IFERROR(NOW()-F15,"")</f>
        <v>45956.455310069447</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45956.455310069447</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45956.455310069447</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45956.455310069447</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45956.455310069447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45956.455310069447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45956.455310069447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45956.455310069447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45956.455310069447</v>
      </c>
      <c r="H23" s="153"/>
      <c r="I23" s="152" t="str">
        <f>IFERROR(VLOOKUP(D23,DB!A:F,6,0),"")</f>
        <v/>
      </c>
      <c r="J23" s="152" t="str">
        <f>IFERROR(VLOOKUP(D23,DB!A:G,7,0),"")</f>
        <v/>
      </c>
      <c r="K23" s="152"/>
      <c r="L23" s="152" t="str">
        <f>IFERROR(VLOOKUP(D23,DB!A:I,9,0),"")</f>
        <v/>
      </c>
    </row>
    <row r="24" spans="1:12" ht="15">
      <c r="A24" s="152"/>
      <c r="B24" s="152" t="str">
        <f>IFERROR(VLOOKUP(D24,DB!A:K,11,0),"")</f>
        <v/>
      </c>
      <c r="C24" s="152"/>
      <c r="D24"/>
      <c r="E24" s="152"/>
      <c r="F24" s="153"/>
      <c r="G24" s="154">
        <f ca="1">IFERROR(NOW()-F24,"")</f>
        <v>45956.455310069447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45956.455310069447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45956.455310069447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45956.455310069447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45956.455310069447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45956.455310069447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45956.455310069447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45956.455310069447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45956.455310069447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45956.455310069447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45956.455310069447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45956.455310069447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45956.455310069447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45956.455310069447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45956.455310069447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45956.455310069447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45956.455310069447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45956.455310069447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45956.455310069447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45956.455310069447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45956.455310069447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45956.455310069447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45956.455310069447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45956.455310069447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45956.455310069447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45956.455310069447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45956.455310069447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45956.455310069447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45956.455310069447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45956.455310069447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45956.455310069447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45956.455310069447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45956.455310069447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45956.455310069447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45956.455310069447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45956.455310069447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45956.455310069447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45956.455310069447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45956.455310069447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45956.455310069447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45956.455310069447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45956.455310069447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45956.455310069447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45956.455310069447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45956.455310069447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45956.455310069447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45956.455310069447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45956.455310069447</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45956.455310069447</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45956.455310069447</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45956.455310069447</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45956.455310069447</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45956.455310069447</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45956.455310069447</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45956.455310069447</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45956.455310069447</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45956.455310069447</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45956.455310069447</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45956.455310069447</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45956.455310069447</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45956.455310069447</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45956.455310069447</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45956.455310069447</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45956.455310069447</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45956.455310069447</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45956.455310069447</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45956.455310069447</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45956.455310069447</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45956.455310069447</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45956.455310069447</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45956.455310069447</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45956.455310069447</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45956.455310069447</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45956.455310069447</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45956.455310069447</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45956.455310069447</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45956.455310069447</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45956.455310069447</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45956.455310069447</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45956.455310069447</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45956.455310069447</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45956.455310069447</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45956.455310069447</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45956.455310069447</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45956.455310069447</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45956.455310069447</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45956.455310069447</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45956.455310069447</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45956.455310069447</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45956.455310069447</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45956.455310069447</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45956.455310069447</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45956.455310069447</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45956.455310069447</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45956.455310069447</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45956.455310069447</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45956.455310069447</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45956.455310069447</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45956.455310069447</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45956.455310069447</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45956.455310069447</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45956.455310069447</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45956.455310069447</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45956.455310069447</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45956.455310069447</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45956.455310069447</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45956.455310069447</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45956.455310069447</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45956.455310069447</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45956.455310069447</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45956.455310069447</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45956.455310069447</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45956.455310069447</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45956.455310069447</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45956.455310069447</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45956.455310069447</v>
      </c>
      <c r="H139" s="153"/>
      <c r="I139" s="152" t="str">
        <f>IFERROR(VLOOKUP(D139,DB!A:F,6,0),"")</f>
        <v/>
      </c>
      <c r="J139" s="152" t="str">
        <f>IFERROR(VLOOKUP(D139,DB!A:G,7,0),"")</f>
        <v/>
      </c>
      <c r="K139" s="152"/>
      <c r="L139" s="152" t="str">
        <f>IFERROR(VLOOKUP(D139,DB!A:I,9,0),"")</f>
        <v/>
      </c>
    </row>
    <row r="140" spans="1:12" ht="15">
      <c r="A140" s="152"/>
      <c r="B140" s="152" t="str">
        <f>IFERROR(VLOOKUP(D140,DB!A:K,11,0),"")</f>
        <v/>
      </c>
      <c r="C140" s="152"/>
      <c r="D140" s="152"/>
      <c r="E140" s="152"/>
      <c r="F140" s="153"/>
      <c r="G140" s="154">
        <f ca="1">IFERROR(NOW()-F140,"")</f>
        <v>45956.455310069447</v>
      </c>
      <c r="H140" s="153"/>
      <c r="I140" s="152" t="str">
        <f>IFERROR(VLOOKUP(D140,DB!A:F,6,0),"")</f>
        <v/>
      </c>
      <c r="J140" s="152" t="str">
        <f>IFERROR(VLOOKUP(D140,DB!A:G,7,0),"")</f>
        <v/>
      </c>
      <c r="K140" s="152"/>
      <c r="L140" s="152" t="str">
        <f>IFERROR(VLOOKUP(D140,DB!A:I,9,0),"")</f>
        <v/>
      </c>
    </row>
    <row r="141" spans="1:12" ht="15">
      <c r="A141" s="152"/>
      <c r="B141" s="152" t="str">
        <f>IFERROR(VLOOKUP(D141,DB!A:K,11,0),"")</f>
        <v/>
      </c>
      <c r="C141" s="152"/>
      <c r="D141" s="152"/>
      <c r="E141" s="152"/>
      <c r="F141" s="153"/>
      <c r="G141" s="154">
        <f ca="1">IFERROR(NOW()-F141,"")</f>
        <v>45956.455310069447</v>
      </c>
      <c r="H141" s="153"/>
      <c r="I141" s="152" t="str">
        <f>IFERROR(VLOOKUP(D141,DB!A:F,6,0),"")</f>
        <v/>
      </c>
      <c r="J141" s="152" t="str">
        <f>IFERROR(VLOOKUP(D141,DB!A:G,7,0),"")</f>
        <v/>
      </c>
      <c r="K141" s="152"/>
      <c r="L141" s="152" t="str">
        <f>IFERROR(VLOOKUP(D141,DB!A:I,9,0),"")</f>
        <v/>
      </c>
    </row>
    <row r="142" spans="1:12" ht="15">
      <c r="A142" s="158"/>
      <c r="B142" s="158" t="str">
        <f>IFERROR(VLOOKUP(D142,DB!A:K,11,0),"")</f>
        <v/>
      </c>
      <c r="C142" s="158"/>
      <c r="D142" s="158"/>
      <c r="E142" s="158"/>
      <c r="F142" s="159"/>
      <c r="G142" s="160">
        <f ca="1">IFERROR(NOW()-F142,"")</f>
        <v>45956.455310069447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45956.455310069447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45956.455310069447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45956.455310069447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45956.455310069447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45956.455310069447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45956.455310069447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45956.455310069447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45956.455310069447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45956.455310069447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45956.455310069447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45956.455310069447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45956.455310069447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45956.455310069447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45956.455310069447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45956.455310069447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45956.455310069447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45956.455310069447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45956.455310069447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45956.455310069447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45956.455310069447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45956.455310069447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45956.455310069447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45956.455310069447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45956.455310069447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45956.455310069447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45956.455310069447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45956.455310069447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45956.455310069447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45956.455310069447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45956.455310069447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45956.455310069447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45956.455310069447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45956.455310069447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45956.455310069447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45956.455310069447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45956.455310069447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45956.455310069447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45956.455310069447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45956.455310069447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45956.455310069447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45956.455310069447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45956.455310069447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45956.455310069447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45956.455310069447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45956.455310069447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45956.455310069447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45956.455310069447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45956.455310069447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45956.455310069447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45956.455310069447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45956.455310069447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45956.455310069447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45956.455310069447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45956.455310069447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45956.455310069447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45956.455310069447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45956.455310069447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45956.455310069447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45956.455310069447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45956.455310069447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45956.455310069447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45956.455310069447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45956.455310069447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45956.455310069447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45956.455310069447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45956.455310069447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45956.455310069447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45956.455310069447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45956.455310069447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45956.455310069447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45956.455310069447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45956.455310069447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45956.455310069447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45956.455310069447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45956.455310069447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45956.455310069447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45956.455310069447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45956.455310069447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45956.455310069447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45956.455310069447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45956.455310069447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45956.455310069447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45956.455310069447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45956.455310069447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45956.455310069447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45956.455310069447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45956.455310069447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45956.455310069447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45956.455310069447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45956.455310069447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45956.455310069447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45956.455310069447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45956.455310069447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45956.455310069447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45956.455310069447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45956.455310069447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45956.455310069447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45956.455310069447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45956.455310069447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45956.455310069447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45956.455310069447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45956.455310069447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45956.455310069447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45956.455310069447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45956.455310069447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45956.455310069447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45956.455310069447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45956.455310069447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45956.455310069447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45956.455310069447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45956.455310069447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45956.455310069447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45956.455310069447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45956.455310069447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45956.455310069447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45956.455310069447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45956.455310069447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45956.455310069447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45956.455310069447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45956.455310069447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45956.455310069447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45956.455310069447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45956.455310069447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45956.455310069447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45956.455310069447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45956.455310069447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45956.455310069447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45956.455310069447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45956.455310069447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45956.455310069447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45956.455310069447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45956.455310069447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45956.455310069447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45956.455310069447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45956.455310069447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45956.455310069447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45956.455310069447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45956.455310069447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45956.455310069447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45956.455310069447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45956.455310069447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45956.455310069447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45956.455310069447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45956.455310069447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45956.455310069447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45956.455310069447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45956.455310069447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45956.455310069447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45956.455310069447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45956.455310069447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45956.455310069447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45956.455310069447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45956.455310069447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45956.455310069447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45956.455310069447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45956.455310069447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45956.455310069447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45956.455310069447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45956.455310069447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45956.455310069447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45956.455310069447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45956.455310069447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45956.455310069447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45956.455310069447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45956.455310069447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45956.455310069447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45956.455310069447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45956.455310069447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45956.455310069447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45956.455310069447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45956.455310069447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45956.455310069447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45956.455310069447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45956.455310069447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45956.455310069447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45956.455310069447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45956.455310069447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45956.455310069447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45956.455310069447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45956.455310069447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45956.455310069447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45956.455310069447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45956.455310069447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45956.455310069447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45956.455310069447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45956.455310069447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45956.455310069447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45956.455310069447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45956.455310069447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45956.455310069447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45956.455310069447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45956.455310069447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45956.455310069447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45956.455310069447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45956.455310069447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45956.455310069447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45956.455310069447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45956.455310069447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45956.455310069447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45956.455310069447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45956.455310069447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45956.455310069447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45956.455310069447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45956.455310069447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45956.455310069447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45956.455310069447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45956.455310069447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45956.455310069447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45956.455310069447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45956.455310069447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45956.455310069447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45956.455310069447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45956.455310069447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45956.455310069447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45956.455310069447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45956.455310069447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45956.455310069447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45956.455310069447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45956.455310069447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45956.455310069447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45956.455310069447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45956.455310069447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45956.455310069447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45956.455310069447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45956.455310069447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45956.455310069447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45956.455310069447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45956.455310069447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45956.455310069447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45956.455310069447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45956.455310069447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45956.455310069447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45956.455310069447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45956.455310069447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45956.455310069447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45956.455310069447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45956.455310069447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45956.455310069447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45956.455310069447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45956.455310069447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45956.455310069447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45956.455310069447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45956.455310069447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45956.455310069447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45956.455310069447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45956.455310069447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45956.455310069447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45956.455310069447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45956.455310069447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45956.455310069447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45956.455310069447</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45956.455310069447</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45956.455310069447</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45956.455310069447</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45956.455310069447</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45956.455310069447</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45956.455310069447</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45956.455310069447</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45956.455310069447</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45956.455310069447</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45956.455310069447</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45956.455310069447</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45956.455310069447</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45956.455310069447</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45956.455310069447</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45956.455310069447</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45956.455310069447</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45956.455310069447</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45956.455310069447</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45956.455310069447</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45956.455310069447</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45956.455310069447</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45956.455310069447</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45956.455310069447</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45956.455310069447</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45956.455310069447</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45956.455310069447</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45956.455310069447</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45956.455310069447</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45956.455310069447</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45956.455310069447</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45956.455310069447</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45956.455310069447</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45956.455310069447</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45956.455310069447</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45956.455310069447</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45956.455310069447</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45956.455310069447</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45956.455310069447</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45956.455310069447</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45956.455310069447</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45956.455310069447</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45956.455310069447</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45956.455310069447</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45956.455310069447</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45956.455310069447</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45956.455310069447</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45956.455310069447</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45956.455310069447</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45956.455310069447</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45956.455310069447</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45956.455310069447</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45956.455310069447</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45956.455310069447</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45956.455310069447</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45956.455310069447</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45956.455310069447</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45956.455310069447</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45956.455310069447</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45956.455310069447</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45956.455310069447</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45956.455310069447</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45956.455310069447</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45956.455310069447</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45956.455310069447</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45956.455310069447</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45956.455310069447</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45956.455310069447</v>
      </c>
      <c r="H460" s="159"/>
      <c r="I460" s="158" t="str">
        <f>IFERROR(VLOOKUP(D460,DB!A:F,6,0),"")</f>
        <v/>
      </c>
      <c r="J460" s="158" t="str">
        <f>IFERROR(VLOOKUP(D460,DB!A:G,7,0),"")</f>
        <v/>
      </c>
      <c r="K460" s="158"/>
      <c r="L460" s="158" t="str">
        <f>IFERROR(VLOOKUP(D460,DB!A:I,9,0),"")</f>
        <v/>
      </c>
    </row>
    <row r="461" spans="1:12" ht="15">
      <c r="A461" s="158"/>
      <c r="B461" s="158" t="str">
        <f>IFERROR(VLOOKUP(D461,DB!A:K,11,0),"")</f>
        <v/>
      </c>
      <c r="C461" s="158"/>
      <c r="D461" s="158"/>
      <c r="E461" s="158"/>
      <c r="F461" s="159"/>
      <c r="G461" s="160">
        <f ca="1">IFERROR(NOW()-F461,"")</f>
        <v>45956.455310069447</v>
      </c>
      <c r="H461" s="159"/>
      <c r="I461" s="158" t="str">
        <f>IFERROR(VLOOKUP(D461,DB!A:F,6,0),"")</f>
        <v/>
      </c>
      <c r="J461" s="158" t="str">
        <f>IFERROR(VLOOKUP(D461,DB!A:G,7,0),"")</f>
        <v/>
      </c>
      <c r="K461" s="158"/>
      <c r="L461" s="158" t="str">
        <f>IFERROR(VLOOKUP(D461,DB!A:I,9,0),"")</f>
        <v/>
      </c>
    </row>
    <row r="462" spans="1:12" ht="15">
      <c r="A462" s="158"/>
      <c r="B462" s="158" t="str">
        <f>IFERROR(VLOOKUP(D462,DB!A:K,11,0),"")</f>
        <v/>
      </c>
      <c r="C462" s="158"/>
      <c r="D462" s="158"/>
      <c r="E462" s="158"/>
      <c r="F462" s="159"/>
      <c r="G462" s="160">
        <f ca="1">IFERROR(NOW()-F462,"")</f>
        <v>45956.455310069447</v>
      </c>
      <c r="H462" s="159"/>
      <c r="I462" s="158" t="str">
        <f>IFERROR(VLOOKUP(D462,DB!A:F,6,0),"")</f>
        <v/>
      </c>
      <c r="J462" s="158" t="str">
        <f>IFERROR(VLOOKUP(D462,DB!A:G,7,0),"")</f>
        <v/>
      </c>
      <c r="K462" s="158"/>
      <c r="L462" s="158" t="str">
        <f>IFERROR(VLOOKUP(D462,DB!A:I,9,0),"")</f>
        <v/>
      </c>
    </row>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72" ht="15"/>
    <row r="573" ht="15"/>
    <row r="575" ht="15"/>
    <row r="576" ht="15"/>
    <row r="577" ht="15"/>
    <row r="578" ht="15"/>
    <row r="580" ht="15"/>
    <row r="581" ht="15"/>
    <row r="588" ht="15"/>
    <row r="589" ht="15"/>
    <row r="590" ht="15"/>
    <row r="591" ht="15"/>
    <row r="592" ht="15"/>
    <row r="593" ht="15"/>
    <row r="596" ht="15"/>
    <row r="597" ht="15"/>
    <row r="598" ht="15"/>
    <row r="599" ht="15"/>
    <row r="600" ht="15"/>
    <row r="601" ht="15"/>
    <row r="602" ht="15"/>
    <row r="603" ht="15"/>
    <row r="604" ht="15"/>
    <row r="605" ht="15"/>
    <row r="606" ht="15"/>
    <row r="607"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3" ht="15"/>
    <row r="664" ht="15"/>
    <row r="701" ht="15"/>
    <row r="702" ht="15"/>
    <row r="703" ht="15"/>
    <row r="704" ht="15"/>
    <row r="705" ht="15"/>
    <row r="706" ht="15"/>
    <row r="707" ht="15"/>
    <row r="708" ht="15"/>
    <row r="709" ht="15"/>
    <row r="710"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1" ht="15"/>
    <row r="792" ht="15"/>
    <row r="793" ht="15"/>
    <row r="795" ht="15"/>
    <row r="796"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9" ht="15"/>
    <row r="830" ht="15"/>
    <row r="1000" ht="15"/>
    <row r="1001" ht="15"/>
    <row r="1002" ht="15"/>
    <row r="1003" ht="15"/>
    <row r="1004" ht="15"/>
    <row r="1005" ht="15"/>
    <row r="1011" ht="15"/>
    <row r="1012" ht="15"/>
    <row r="1013" ht="15"/>
    <row r="1014" ht="15"/>
    <row r="1015" ht="15"/>
    <row r="1016" ht="15"/>
    <row r="1017"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8" ht="15"/>
    <row r="1069" ht="15"/>
    <row r="1075" ht="15"/>
    <row r="1076" ht="15"/>
    <row r="1078" ht="15"/>
    <row r="1079" ht="15"/>
    <row r="1080" ht="15"/>
    <row r="1081" ht="15"/>
    <row r="1082" ht="15"/>
    <row r="1083" ht="15"/>
    <row r="1084" ht="15"/>
    <row r="1086" ht="15"/>
    <row r="1087" ht="15"/>
    <row r="1088"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7" ht="15"/>
    <row r="1158" ht="15"/>
    <row r="1159" ht="15"/>
    <row r="1160" ht="15"/>
    <row r="1161" ht="15"/>
    <row r="1162" ht="15"/>
    <row r="1163" ht="15"/>
    <row r="1164" ht="15"/>
    <row r="1165" ht="15"/>
    <row r="1166" ht="15"/>
    <row r="1167" ht="15"/>
    <row r="1168" ht="15"/>
    <row r="1169" ht="15"/>
    <row r="1170" ht="15"/>
    <row r="1172" ht="15"/>
    <row r="1173" ht="15"/>
    <row r="1174" ht="15"/>
    <row r="1175" ht="15"/>
    <row r="1176" ht="15"/>
    <row r="1177" ht="15"/>
    <row r="1178" ht="15"/>
    <row r="1179" ht="15"/>
    <row r="1180" ht="15"/>
    <row r="1181" ht="15"/>
    <row r="1182" ht="15"/>
    <row r="1183" ht="15"/>
    <row r="1186" ht="15"/>
    <row r="1187" ht="15"/>
    <row r="1188" ht="15"/>
    <row r="1189" ht="15"/>
    <row r="1190" ht="15"/>
    <row r="1191" ht="15"/>
    <row r="1192" ht="15"/>
    <row r="1194" ht="15"/>
    <row r="1195" ht="15"/>
    <row r="1196" ht="15"/>
    <row r="1197" ht="15"/>
    <row r="1198" ht="15"/>
    <row r="1199" ht="15"/>
    <row r="1200" ht="15"/>
    <row r="1201" ht="15"/>
    <row r="1202" ht="15"/>
    <row r="1203" ht="15"/>
    <row r="1204" ht="15"/>
    <row r="1206" ht="15"/>
    <row r="1207" ht="15"/>
    <row r="1208" ht="15"/>
    <row r="1209" ht="15"/>
    <row r="1210" ht="15"/>
    <row r="1211" ht="15"/>
    <row r="1212" ht="15"/>
    <row r="1213" ht="15"/>
    <row r="1214" ht="15"/>
    <row r="1215" ht="15"/>
    <row r="1223" ht="15"/>
    <row r="1224" ht="15"/>
    <row r="1227" ht="15"/>
    <row r="1228" ht="15"/>
    <row r="1229" ht="15"/>
    <row r="1230" ht="15"/>
    <row r="1231" ht="15"/>
    <row r="1232" ht="15"/>
    <row r="1233" ht="15"/>
    <row r="1234" ht="15"/>
    <row r="1237" ht="15"/>
    <row r="1238" ht="15"/>
    <row r="1239" ht="15"/>
    <row r="1240" ht="15"/>
    <row r="1241" ht="15"/>
    <row r="1242" ht="15"/>
    <row r="1243" ht="15"/>
    <row r="1244" ht="15"/>
    <row r="1245" ht="15"/>
    <row r="1246" ht="15"/>
    <row r="1247" ht="15"/>
    <row r="1248" ht="15"/>
    <row r="1250" ht="15"/>
    <row r="1251" ht="15"/>
    <row r="1252" ht="15"/>
    <row r="1255" ht="15"/>
    <row r="1257" ht="15"/>
    <row r="1259" ht="15"/>
    <row r="1262" ht="15"/>
    <row r="1263" ht="15"/>
    <row r="1264" ht="15"/>
    <row r="1266" ht="15"/>
    <row r="1268" ht="15"/>
    <row r="1269" ht="15"/>
    <row r="1270" ht="15"/>
    <row r="1271" ht="15"/>
    <row r="1272" ht="15"/>
    <row r="1274" ht="15"/>
    <row r="1275" ht="15"/>
    <row r="1276" ht="15"/>
    <row r="1277" ht="15"/>
    <row r="1279" ht="15"/>
    <row r="1281" ht="15"/>
    <row r="1282" ht="15"/>
    <row r="1284" ht="15"/>
    <row r="1285" ht="15"/>
    <row r="1286" ht="15"/>
    <row r="1287" ht="15"/>
    <row r="1289" ht="15"/>
    <row r="1291" ht="15"/>
    <row r="1292" ht="15"/>
    <row r="1293" ht="15"/>
    <row r="1294" ht="15"/>
    <row r="1296" ht="15"/>
    <row r="1297" ht="15"/>
    <row r="1298" ht="15"/>
    <row r="1299" ht="15"/>
    <row r="1300" ht="15"/>
    <row r="1301" ht="15"/>
    <row r="1302" ht="15"/>
    <row r="1305" ht="15"/>
    <row r="1307" ht="15"/>
  </sheetData>
  <dataValidations count="2">
    <dataValidation allowBlank="1" showInputMessage="1" showErrorMessage="1" sqref="E1" xr:uid="{920C6338-E771-4DAE-8C89-92A9093EA4DE}"/>
    <dataValidation type="list" allowBlank="1" showInputMessage="1" showErrorMessage="1" sqref="E2:E46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1"/>
  <sheetViews>
    <sheetView workbookViewId="0"/>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39102</v>
      </c>
      <c r="B2" s="103" t="str">
        <f>IFERROR(VLOOKUP(D2,DB!A:K,11,0),"")</f>
        <v>R6</v>
      </c>
      <c r="C2" s="105">
        <v>1</v>
      </c>
      <c r="D2" s="103" t="s">
        <v>38564</v>
      </c>
      <c r="E2" s="106" t="s">
        <v>38998</v>
      </c>
      <c r="F2" s="107">
        <v>45956.104409722226</v>
      </c>
      <c r="G2" s="77">
        <f ca="1">IFERROR(NOW()-F2,"-")</f>
        <v>0.35090034722088603</v>
      </c>
      <c r="H2" s="107">
        <v>45956.092986111114</v>
      </c>
      <c r="I2" s="103" t="str">
        <f>IFERROR(VLOOKUP(D2,DB!A:F,6,0),"")</f>
        <v>Generator-SG</v>
      </c>
      <c r="J2" s="102" t="str">
        <f>IFERROR(VLOOKUP(D2,DB!A:G,7,0),"")</f>
        <v>Vandalized</v>
      </c>
      <c r="K2" s="108" t="s">
        <v>39103</v>
      </c>
      <c r="L2" s="109" t="str">
        <f>IFERROR(VLOOKUP(D2,DB!A:I,9,0),"")</f>
        <v>Latis</v>
      </c>
    </row>
    <row r="3" spans="1:16383" ht="31.5" customHeight="1">
      <c r="A3" s="104"/>
      <c r="B3" s="103" t="str">
        <f>IFERROR(VLOOKUP(D3,DB!A:K,11,0),"")</f>
        <v/>
      </c>
      <c r="C3" s="105"/>
      <c r="D3" s="172"/>
      <c r="E3" s="106"/>
      <c r="F3" s="107"/>
      <c r="G3" s="77">
        <f ca="1">IFERROR(NOW()-F3,"-")</f>
        <v>45956.455310069447</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45956.455310069447</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45956.455310069447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45956.455310069447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45956.455310069447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45956.455310069447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45956.455310069447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45956.455310069447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45956.455310069447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45956.455310069447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45956.455310069447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45956.455310069447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45956.455310069447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45956.455310069447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45956.455310069447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45956.455310069447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45956.455310069447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45956.455310069447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45956.455310069447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45956.455310069447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45956.455310069447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45956.455310069447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45956.455310069447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45956.455310069447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45956.455310069447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45956.455310069447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45956.455310069447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45956.455310069447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45956.455310069447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45956.455310069447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45956.455310069447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45956.455310069447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45956.455310069447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45956.455310069447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45956.455310069447</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45956.455310069447</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45956.455310069447</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45956.455310069447</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45956.455310069447</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45956.455310069447</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45956.455310069447</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45956.455310069447</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45956.455310069447</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45956.455310069447</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45956.455310069447</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45956.455310069447</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45956.455310069447</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45956.455310069447</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45956.455310069447</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45956.455310069447</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45956.455310069447</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45956.455310069447</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45956.455310069447</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45956.455310069447</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45956.455310069447</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45956.455310069447</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45956.455310069447</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45956.455310069447</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45956.455310069447</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45956.455310069447</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45956.455310069447</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45956.455310069447</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45956.455310069447</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45956.455310069447</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45956.455310069447</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45956.455310069447</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45956.455310069447</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45956.455310069447</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45956.455310069447</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45956.455310069447</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45956.455310069447</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45956.455310069447</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45956.455310069447</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45956.455310069447</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45956.455310069447</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45956.455310069447</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45956.455310069447</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45956.455310069447</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45956.455310069447</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45956.455310069447</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45956.455310069447</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45956.455310069447</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45956.455310069447</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45956.455310069447</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45956.455310069447</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45956.455310069447</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45956.455310069447</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45956.455310069447</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45956.455310069447</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45956.455310069447</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45956.455310069447</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45956.455310069447</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45956.455310069447</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45956.455310069447</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45956.455310069447</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45956.455310069447</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45956.455310069447</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45956.455310069447</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45956.455310069447</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45956.455310069447</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45956.455310069447</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45956.455310069447</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45956.455310069447</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45956.455310069447</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45956.455310069447</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45956.455310069447</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45956.455310069447</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45956.455310069447</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45956.455310069447</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45956.455310069447</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45956.455310069447</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45956.455310069447</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45956.455310069447</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45956.455310069447</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45956.455310069447</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45956.455310069447</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45956.455310069447</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45956.455310069447</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45956.455310069447</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45956.455310069447</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45956.455310069447</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45956.455310069447</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45956.455310069447</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45956.455310069447</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45956.455310069447</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45956.455310069447</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45956.455310069447</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45956.455310069447</v>
      </c>
      <c r="H130" s="107"/>
      <c r="I130" s="103" t="str">
        <f>IFERROR(VLOOKUP(D130,DB!A:F,6,0),"")</f>
        <v/>
      </c>
      <c r="J130" s="102" t="str">
        <f>IFERROR(VLOOKUP(D130,DB!A:G,7,0),"")</f>
        <v/>
      </c>
      <c r="K130" s="108"/>
      <c r="L130" s="109" t="str">
        <f>IFERROR(VLOOKUP(D130,DB!A:I,9,0),"")</f>
        <v/>
      </c>
    </row>
    <row r="131" spans="1:12" ht="31.5" customHeight="1">
      <c r="A131" s="104"/>
      <c r="B131" s="103" t="str">
        <f>IFERROR(VLOOKUP(D131,DB!A:K,11,0),"")</f>
        <v/>
      </c>
      <c r="C131" s="105"/>
      <c r="D131" s="103"/>
      <c r="E131" s="106"/>
      <c r="F131" s="107"/>
      <c r="G131" s="77">
        <f ca="1">IFERROR(NOW()-F131,"-")</f>
        <v>45956.455310069447</v>
      </c>
      <c r="H131" s="107"/>
      <c r="I131" s="103" t="str">
        <f>IFERROR(VLOOKUP(D131,DB!A:F,6,0),"")</f>
        <v/>
      </c>
      <c r="J131" s="102" t="str">
        <f>IFERROR(VLOOKUP(D131,DB!A:G,7,0),"")</f>
        <v/>
      </c>
      <c r="K131" s="108"/>
      <c r="L131" s="109" t="str">
        <f>IFERROR(VLOOKUP(D131,DB!A:I,9,0),"")</f>
        <v/>
      </c>
    </row>
  </sheetData>
  <dataValidations count="2">
    <dataValidation allowBlank="1" showInputMessage="1" showErrorMessage="1" sqref="E1" xr:uid="{380493DB-286A-4683-AF55-C78F04945A49}"/>
    <dataValidation type="list" allowBlank="1" showInputMessage="1" showErrorMessage="1" sqref="E2:E13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2025-10-26T07:56:56Z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